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87" activeTab="1"/>
  </bookViews>
  <sheets>
    <sheet name="1. Opći dio" sheetId="1" r:id="rId1"/>
    <sheet name="2. Račun prihoda i rashoda" sheetId="2" r:id="rId2"/>
    <sheet name="Izvori financiranja, funkcijska" sheetId="3" r:id="rId3"/>
    <sheet name="List2" sheetId="4" state="hidden" r:id="rId4"/>
    <sheet name="List1" sheetId="5" state="hidden" r:id="rId5"/>
    <sheet name="B. Račun financiranja" sheetId="6" r:id="rId6"/>
    <sheet name="3. Posebni dio" sheetId="7" state="hidden" r:id="rId7"/>
    <sheet name="Zadnja str. Proračuna 2018." sheetId="8" r:id="rId8"/>
    <sheet name="Plan razvojnih programa" sheetId="9" state="hidden" r:id="rId9"/>
  </sheets>
  <definedNames>
    <definedName name="_xlnm.Print_Area" localSheetId="0">'1. Opći dio'!$A$1:$K$32</definedName>
    <definedName name="_xlnm.Print_Area" localSheetId="1">'2. Račun prihoda i rashoda'!$A$1:$K$160</definedName>
    <definedName name="_xlnm.Print_Area" localSheetId="6">'3. Posebni dio'!$A$1:$H$450</definedName>
    <definedName name="_xlnm.Print_Area" localSheetId="7">'Zadnja str. Proračuna 2018.'!$A$1:$O$17</definedName>
  </definedNames>
  <calcPr fullCalcOnLoad="1"/>
</workbook>
</file>

<file path=xl/sharedStrings.xml><?xml version="1.0" encoding="utf-8"?>
<sst xmlns="http://schemas.openxmlformats.org/spreadsheetml/2006/main" count="906" uniqueCount="393">
  <si>
    <t xml:space="preserve">        I. OPĆI DIO</t>
  </si>
  <si>
    <t>Članak 1.</t>
  </si>
  <si>
    <t>A)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</si>
  <si>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</si>
  <si>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</si>
  <si>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</si>
  <si>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</si>
  <si>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Izdaci za financijsku imovinu i otplate zajmova</t>
  </si>
  <si>
    <t xml:space="preserve">    Razlika - višak/manjak</t>
  </si>
  <si>
    <t xml:space="preserve">    Primici od financijske imovine i zaduživanja</t>
  </si>
  <si>
    <t xml:space="preserve">    Neto zaduživanje/financiranje</t>
  </si>
  <si>
    <t>Članak 2.</t>
  </si>
  <si>
    <t xml:space="preserve">        A. RAČUN PRIHODA I RASHODA</t>
  </si>
  <si>
    <t>Razred</t>
  </si>
  <si>
    <t>Skupina</t>
  </si>
  <si>
    <t>Podskupina</t>
  </si>
  <si>
    <t>UKUPNI PRIHODI POSLOVANJA</t>
  </si>
  <si>
    <t>Prihodi od poreza</t>
  </si>
  <si>
    <t>Porez i prirez na dohodak od nesamostalnog rada</t>
  </si>
  <si>
    <t>Porezi na imovinu</t>
  </si>
  <si>
    <t>Porezi na robu i usluge</t>
  </si>
  <si>
    <t>IZVOR POMOĆI</t>
  </si>
  <si>
    <t>Pomoći iz inozemstva i od subjekata unutar općeg proračuna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</si>
  <si>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</si>
  <si>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</si>
  <si>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</si>
  <si>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</si>
  <si>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</si>
  <si>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</si>
  <si>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</si>
  <si>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</si>
  <si>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</si>
  <si>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UKUPNO RASHODI/IZDACI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</si>
  <si>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</si>
  <si>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</si>
  <si>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</si>
  <si>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</si>
  <si>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</si>
  <si>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</si>
  <si>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</si>
  <si>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</si>
  <si>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</si>
  <si>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</si>
  <si>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</si>
  <si>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</si>
  <si>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</si>
  <si>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</si>
  <si>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</si>
  <si>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</si>
  <si>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</si>
  <si>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</si>
  <si>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</si>
  <si>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</si>
  <si>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</si>
  <si>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</si>
  <si>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</si>
  <si>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</si>
  <si>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</si>
  <si>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</si>
  <si>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PRIMICI OD FINANCIJSKE IMOVINE I ZADUŽIVANJA </t>
  </si>
  <si>
    <t xml:space="preserve">Primici od financijske imovine i zaduživanja </t>
  </si>
  <si>
    <t>Primici od zaduživanja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</si>
  <si>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</si>
  <si>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</si>
  <si>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</si>
  <si>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</si>
  <si>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>Program 1000 Rad predstavničkih i izvršnih tijela, te mjesne samouprave</t>
  </si>
  <si>
    <t xml:space="preserve"> Aktivnost 100001 Redovna djelatnost</t>
  </si>
  <si>
    <t xml:space="preserve">Naknade troškova zaposlenima </t>
  </si>
  <si>
    <t>Aktivnost 100002 Tekuća zaliha proračuna</t>
  </si>
  <si>
    <t>Aktivnost  100003 Rad političkih stranaka</t>
  </si>
  <si>
    <t xml:space="preserve"> Aktivnost 100004  Provođenje izbora</t>
  </si>
  <si>
    <t>Razdjel 002 JEDINSTVENI UPRAVNI ODJEL</t>
  </si>
  <si>
    <t>Glava 00201 Jedinstveni upravni odjel</t>
  </si>
  <si>
    <t>Glava 00202 Komunalne i gospodarske djelatnosti</t>
  </si>
  <si>
    <t>Funkcijska klasifikacija: 04- Ekonomski poslovi</t>
  </si>
  <si>
    <t>Doprinosi na plaću</t>
  </si>
  <si>
    <t>Naknada troškova zaposlenima</t>
  </si>
  <si>
    <t>Funkcijska klasifikacija: 06- Usluge unapređenja stanovanja i zajednice</t>
  </si>
  <si>
    <t>Materijalna imovina - prirodna bogatstva</t>
  </si>
  <si>
    <t>Glava 00203 Kultura i religija</t>
  </si>
  <si>
    <t>Funkcijska klasifikacija: 08-Rekreacija, kultura i religija</t>
  </si>
  <si>
    <t>Glava 00204 Predškolski odgoj i osnovnoškolsko obrazovanje</t>
  </si>
  <si>
    <t>Funkcijska klasifikacija: 09-Obrazovanje</t>
  </si>
  <si>
    <t>Glava 00205 Socijalna skrb</t>
  </si>
  <si>
    <t>Funkcijska klasifikacija: 10- Socijalna zaštita</t>
  </si>
  <si>
    <t>Glava 00206 Sport</t>
  </si>
  <si>
    <t>Materijalna imovina prirodna bogatstva</t>
  </si>
  <si>
    <t xml:space="preserve">Glava 00207 Protupožarna i civilna zaštita </t>
  </si>
  <si>
    <t>Funkcijska klasifikacija: 03-Javni red i sigurnost</t>
  </si>
  <si>
    <t>INVESTICIJE I POMOĆI UKUPNO:</t>
  </si>
  <si>
    <t>Program javnih potreba u sportu</t>
  </si>
  <si>
    <t>B) RAČUN FINANCIRANJA</t>
  </si>
  <si>
    <t>Naziv računa prihoda i rashoda ekonomske klasifikacije</t>
  </si>
  <si>
    <t>Odjeljak</t>
  </si>
  <si>
    <t xml:space="preserve">Stalni porezi na nepokretnu imovini </t>
  </si>
  <si>
    <t>Povremeni porezi na imovinu</t>
  </si>
  <si>
    <t>Porez na promet</t>
  </si>
  <si>
    <t>Porezi na korištenje dobara ili izvođenje aktivnosti</t>
  </si>
  <si>
    <t>Tekuće pomoći proračunu iz drugih proračuna</t>
  </si>
  <si>
    <t>Kapitalne pomoći proračunu iz drugih proračuna</t>
  </si>
  <si>
    <t>Kapitalne pomoći od izvanproračunskih korisnika</t>
  </si>
  <si>
    <t>Tekuće pomoći od izvanproračunskih korisnika</t>
  </si>
  <si>
    <t>Kamate na oročena sredstva i depozite po viđenju</t>
  </si>
  <si>
    <t>Prihodi od zateznih kamata</t>
  </si>
  <si>
    <t>Prihodi od zakupa i iznajmljivanja imovine</t>
  </si>
  <si>
    <t>Ostali prihodi od nefinancijske imovinje</t>
  </si>
  <si>
    <t>Naknada za korištenje nefinancijske imovine</t>
  </si>
  <si>
    <t>Županijske, gradske i općinske pristojbe i naknade</t>
  </si>
  <si>
    <t>Ostale pristojbe i naknade</t>
  </si>
  <si>
    <t>Ostali nespomenuti prihodi</t>
  </si>
  <si>
    <t>Prihodi vodnoga godpodarstva</t>
  </si>
  <si>
    <t>Doprinosi za šume</t>
  </si>
  <si>
    <t>Komunalne naknade</t>
  </si>
  <si>
    <t xml:space="preserve">Komunalni doprinosi </t>
  </si>
  <si>
    <t>Plaće za redovan rad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</si>
  <si>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</si>
  <si>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</si>
  <si>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</si>
  <si>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</si>
  <si>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</si>
  <si>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</si>
  <si>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</si>
  <si>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</si>
  <si>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</si>
  <si>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</si>
  <si>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</si>
  <si>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</si>
  <si>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</si>
  <si>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</si>
  <si>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</si>
  <si>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</si>
  <si>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</si>
  <si>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</si>
  <si>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</si>
  <si>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</si>
  <si>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</si>
  <si>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</si>
  <si>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</si>
  <si>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</si>
  <si>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</si>
  <si>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Naknade građanima i kućanstvima u novcu</t>
  </si>
  <si>
    <t>Tekuće donacije o novcu</t>
  </si>
  <si>
    <t>Tekuće donacije u novcu</t>
  </si>
  <si>
    <t>Naknade troškova osobama izvan radnog odnosa</t>
  </si>
  <si>
    <t>Ostala nematerijalna proizvedena imovina</t>
  </si>
  <si>
    <t>Sitni inventar i auto gume</t>
  </si>
  <si>
    <t>Uređaji, strojevi i oprema za ostale namjene</t>
  </si>
  <si>
    <t>II. POSEBNI DIO</t>
  </si>
  <si>
    <t xml:space="preserve">BROJČANA OZNAKA I NAZIV RAZDJELA I GLAVE </t>
  </si>
  <si>
    <t>Razdjel 001 PREDSTAVNIČKA I IZVRŠNA TIJELA</t>
  </si>
  <si>
    <t>Glava 00101 PREDSTAVNIČKA I IZVRŠNA TIJELA</t>
  </si>
  <si>
    <t>Glava 00207 Protupožarna i civilna zaštita</t>
  </si>
  <si>
    <t xml:space="preserve">      Članak 4.</t>
  </si>
  <si>
    <t xml:space="preserve">   Članak 5.</t>
  </si>
  <si>
    <t xml:space="preserve">   Članak 6.</t>
  </si>
  <si>
    <t>Izvršenje za izvještajno razdoblje 2016. godine</t>
  </si>
  <si>
    <t>Izvorni plan za 2017. godinu</t>
  </si>
  <si>
    <t>Tekuće donacije - naknada troškova izvorne promidžbe</t>
  </si>
  <si>
    <t>Program 106 RAZVOJNI PROJEKTI ZA GOSPODARSKI RAZVOJ</t>
  </si>
  <si>
    <t>K 106001 Izrada projektne dokumentacije za izgradnju nerazvrstanih cesta</t>
  </si>
  <si>
    <t>K 106006 Izrada izmjena i dopuna Prostornog plana uređenja Općine Kalnik</t>
  </si>
  <si>
    <t>K 106007 Izrada projektne dokumentacije sanacije i nadogradnje društvenih domova</t>
  </si>
  <si>
    <t>K 106014 Izrada projektne dokumentacije za "Kalnik-"Nevidljivi grad" - uređenje arheološkog nalazišta."</t>
  </si>
  <si>
    <t>Aktivnost 106017 Promjena grijanja sa fosilnih goriva na energetski prihvatljivi energent Dom hrvatskih branitelja Kalnik</t>
  </si>
  <si>
    <t>Aktivnost 106018 Otkup privatnih nekretnina i regulacija imovinsko pravnih odnosa Winnetou kuća u Obreži Kalničkoj</t>
  </si>
  <si>
    <t>A 106026 Uređenje zdravstvene ambulante</t>
  </si>
  <si>
    <t>A 106027 Uređenje župnog dvora</t>
  </si>
  <si>
    <t>Kapitalne pomoći</t>
  </si>
  <si>
    <t>Aktivnost  107001 Održavanje kulturnih i sahralnih objekata</t>
  </si>
  <si>
    <t>Aktivnost  107002 Ostale društvene i vjerske organizacije</t>
  </si>
  <si>
    <t xml:space="preserve">T 108001 Program vrtića                                    </t>
  </si>
  <si>
    <t>Subvencije trgovačkim društvima u javnom sektoru</t>
  </si>
  <si>
    <t xml:space="preserve">T 108002 Program predškolskog odgoja                                   </t>
  </si>
  <si>
    <t xml:space="preserve">T 109001 Nabava udžbenika od 1. do 8. razreda                  </t>
  </si>
  <si>
    <t xml:space="preserve">T 109002 Nabava opreme za školstvo i pripomoć školama      </t>
  </si>
  <si>
    <t xml:space="preserve">T 109003 Nagrade učenicima i mentorima za postignute uspjehe                                   </t>
  </si>
  <si>
    <t xml:space="preserve">T 110002 Sufinanciranje prehrane učenicima u školskim kuhinjama                                    </t>
  </si>
  <si>
    <t xml:space="preserve">T 110003 Pomoć za novorođenčad                                    </t>
  </si>
  <si>
    <t xml:space="preserve">T 110006 Pomoć za ogrijev                                   </t>
  </si>
  <si>
    <t>Program 111 Program javnih potreba u sportu</t>
  </si>
  <si>
    <t>Aktivnost  111001 Djelatnost sportskih udruga</t>
  </si>
  <si>
    <t>Program 112 Program javnih potreba u protupožarnoj i civilnoj zaštiti</t>
  </si>
  <si>
    <t>Aktivnost 112001 Vatrogastvo i civilna zaštita</t>
  </si>
  <si>
    <t xml:space="preserve">Subvencije </t>
  </si>
  <si>
    <t xml:space="preserve">T 110004 Sufinanciranje Crvenog križa              </t>
  </si>
  <si>
    <t xml:space="preserve">T 110001 Socijalno ugrožena kućanstva         </t>
  </si>
  <si>
    <t>Program 107 PROGRAM JAVNIH POTREBA  U KULTURI I RAZVOJU ORGANIZACIJA CIVILNOG DRUŠTVA</t>
  </si>
  <si>
    <t xml:space="preserve">K 105001 Izgradnja vodopskrbnog cjevovoda Kamešnica-Hrlci, Precrpna stanica Cari </t>
  </si>
  <si>
    <t>Program 105 PLAN IZGRADNJE KOMUNALNIH VODNIH GRAĐEVINA</t>
  </si>
  <si>
    <t>K 104006 Rekonstrukcija i dogradnja Društvenog doma Gornje Borje</t>
  </si>
  <si>
    <t xml:space="preserve"> K 104004 Mjesna groblja - razglas i javna energetski neovisna rasvjeta                                 </t>
  </si>
  <si>
    <t>Program 104 PROGRAM GRADNJE OBJEKATA I UREĐAJA KOMUNALNE INFRASTRUKTURE</t>
  </si>
  <si>
    <t>T 103004 Održavanje groblja</t>
  </si>
  <si>
    <t xml:space="preserve">T 103003 Održavanje javne rasvjete                              </t>
  </si>
  <si>
    <t>T 103002 Održavanje javnih površina</t>
  </si>
  <si>
    <t xml:space="preserve">T 103001 Održavanje nerazvrstanih cesta                                   </t>
  </si>
  <si>
    <t>Program 101 FINANCIRANJE REDOVNE DJELATNOSTI - JEDINSTVENI UPRAVNI ODJEL</t>
  </si>
  <si>
    <t>Aktivnost 101001 Redovni poslovi JUO</t>
  </si>
  <si>
    <t>Program 102 KOMUNALNA  I GOSPODARSKA DJELATNOST</t>
  </si>
  <si>
    <t>Aktivnost 102001 Redovna djelatnost</t>
  </si>
  <si>
    <t>Aktivnost 102002 Javni radovi</t>
  </si>
  <si>
    <t>Program 103 ODRŽAVANJE KOMUNALNE INFRASTRUKTURE</t>
  </si>
  <si>
    <t>Program 109 JAVNIH POTREBA U OSNOVNOM ŠKOLSTVU</t>
  </si>
  <si>
    <t>Program 108 JAVNIH POTREBA U PREDŠKOLSKOM ODGOJU</t>
  </si>
  <si>
    <t>Program 110 JAVNE POTREBE U SOCIJALNOJ SKRBI</t>
  </si>
  <si>
    <t>Sitni  inventar i auto gume</t>
  </si>
  <si>
    <t>Naknada troškova osobama izvan radnog odnosa</t>
  </si>
  <si>
    <t>Zemljište</t>
  </si>
  <si>
    <t>Naknade građanima i kućanstvima u naravi</t>
  </si>
  <si>
    <t xml:space="preserve">T 110005 Donacije humanitarno socijalnog karaktera                                   </t>
  </si>
  <si>
    <t>Prihodi od prodaje proizvoda i robe te pruženih usluga i prihodi od donacija</t>
  </si>
  <si>
    <t>Donacije od pravnih i fizičkih osoba izvan općeg proračuna</t>
  </si>
  <si>
    <t>Subvencije</t>
  </si>
  <si>
    <t>Ostali nespomenuti financijski rashodi</t>
  </si>
  <si>
    <t>Račun</t>
  </si>
  <si>
    <t>Naziv Programa</t>
  </si>
  <si>
    <t>Program 105 Plan izgradnje komunalnih vodnih građevina</t>
  </si>
  <si>
    <t xml:space="preserve">K 106001 Izrada projektne dokumentacije za izgradnju nerazvrstanih cesta </t>
  </si>
  <si>
    <t>K 106006 Izrada izmjena i dopuna prostornog plana uređenja Općine Kalnik</t>
  </si>
  <si>
    <t>C) VIŠAK/MANJAK PRIHODA I PRIMITAKA</t>
  </si>
  <si>
    <t>Prenesenoi višak/manjak iz prethodne godine</t>
  </si>
  <si>
    <t>Višak/manjak koji se prenosi u sljedeće razdoblje</t>
  </si>
  <si>
    <t>Višak/manjak + neto zaduživanja/financiranja</t>
  </si>
  <si>
    <t xml:space="preserve">Članak 3. </t>
  </si>
  <si>
    <t>Indeks izvršenja u odnosu na 2016. godinu 5/2*100</t>
  </si>
  <si>
    <t>Indeks izvršenja u odnosu na 2017. godinu 5/3*100</t>
  </si>
  <si>
    <t>Indeks izvršenja u odnosu na 2017. godinu 4/2*100</t>
  </si>
  <si>
    <t>III. ZAVRŠNA ODREDBA</t>
  </si>
  <si>
    <t>K 104008 Javna rasvjeta</t>
  </si>
  <si>
    <t>T 105001 Izgradnja vodovoda od PK Borje do cjevovoda Šabani-Cari-korisnik Komunalno poduzeće d.o.o. Križevci</t>
  </si>
  <si>
    <t xml:space="preserve">Aktivnost 106029 Otkup privatnih  nekretnina  i  regulacija  imovinsko pravnih odnosa Društveni dom Kamešnica  </t>
  </si>
  <si>
    <t>Tekuće donacije u naravi</t>
  </si>
  <si>
    <t>Poslovni objekti</t>
  </si>
  <si>
    <t>Ostali građevinski objekti</t>
  </si>
  <si>
    <t>Izdaci za financijsku imovinu i otplate zajmova</t>
  </si>
  <si>
    <t>Izdaci za dionice i udjele u glavnici</t>
  </si>
  <si>
    <t>Dionice i udjeli u glavnici trgovačkih društava u javnom sektoru</t>
  </si>
  <si>
    <t>Kapitalne pomoći kreditnim i ostalim financijskim institucijama te trgovačkim društvima u javnom sektoru</t>
  </si>
  <si>
    <t>Izvršenje za I.-XII. 2017. godine</t>
  </si>
  <si>
    <t>Indeks izvršenja prema planu za 2017. godinu 4/2*100</t>
  </si>
  <si>
    <t>IZDACI ZA FINANCIJSKU IMOVINU I OTPLATE ZAJMOVA</t>
  </si>
  <si>
    <t xml:space="preserve">Primljeni krediti i zajmovi od kreditnih i ostalih financijskih institucija izvan javnog sektora </t>
  </si>
  <si>
    <t>Primljeni krediti od tuzemnih kreditnih institucija izvan javnog sektora - kratkoročni</t>
  </si>
  <si>
    <t>Uredska oprema i namještaj</t>
  </si>
  <si>
    <t>Kazne, penali i naknade štete</t>
  </si>
  <si>
    <t>Naknade šteta pravnim i fizičkim osobama</t>
  </si>
  <si>
    <t>Kazne, upravne mjere i ostali prihodi</t>
  </si>
  <si>
    <t>Ostali prihodi</t>
  </si>
  <si>
    <t>Kapitalne pomoći trgovačkim društvima u javnoim sektoru</t>
  </si>
  <si>
    <t>Kapitalne donacije</t>
  </si>
  <si>
    <t>Povrat poreza i prireza na dohodak po godišnjoj prijavi</t>
  </si>
  <si>
    <t>Porez i prirez na dohodak od kapitala</t>
  </si>
  <si>
    <t>Porez i prirez na dohodak od imovine i imovinskih prava</t>
  </si>
  <si>
    <t>Porez i prirez na dohodak od samostalnih djelatnosti</t>
  </si>
  <si>
    <t>Izvršenje za 2017. godinu</t>
  </si>
  <si>
    <t xml:space="preserve">         Tablica 1.: Rashodi i izdaci Proračuna po organizacijskoj klasifikaciji izvršeni su  kako slijedi:</t>
  </si>
  <si>
    <t>T 105001 Izgradnja vodovoda od PK Borje do cjevovoda Šabani-Cari - korisnik omunalno poduzeće d.o.o. Križevci</t>
  </si>
  <si>
    <t>Program 106 Razvojni projekti za gospodarski razvoj</t>
  </si>
  <si>
    <t>Aktivnost 106029 Otkup privatnih nekretnina i regulacija imovinsko pravnih odnosa - Društveni dom Kamešnica</t>
  </si>
  <si>
    <t>K105001 Izgradnja vodoopskrbnog cjevovoda Kamešnica-Hrlci, Precrpna stanica Cari</t>
  </si>
  <si>
    <t>Prihodi poslovanja</t>
  </si>
  <si>
    <t>Rashodi za zapolsene</t>
  </si>
  <si>
    <t>Naknade građanima i kućanstvima n atemelju osiguranja i druge naknade</t>
  </si>
  <si>
    <t xml:space="preserve">          Izvršenje rashoda i izdataka Proračuna po organizacijskoj klasifikaciji (Tablica 1.) i po programskoj klasifikaciji (Tablica 2.) je sljedeće:</t>
  </si>
  <si>
    <t xml:space="preserve">         Tablica 2: Rashodi i izdaci Proračuna po programskoj klasifikaciji izvršeni su kako slijedi:</t>
  </si>
  <si>
    <t xml:space="preserve">        Prihodi i rashodi po ekonomskoj klasifikaciji utvrđeni u Računu prihoda i rashoda ostvareni su kako slijedi:</t>
  </si>
  <si>
    <t>UKUPNO RASHODI</t>
  </si>
  <si>
    <t>Brojčana oznaka i naziv izvora financiranja</t>
  </si>
  <si>
    <t>6</t>
  </si>
  <si>
    <t>05      POMOĆI</t>
  </si>
  <si>
    <t>Brojčana oznaka i naziv funkcijske klasifikacije</t>
  </si>
  <si>
    <t>01     OPĆE JAVNE USLUGE</t>
  </si>
  <si>
    <t>03     JAVNI RED I SIGURNOST</t>
  </si>
  <si>
    <t>04     EKONOMSKI POSLOVI</t>
  </si>
  <si>
    <t>06     USLUGE UNAPREĐENJA STANOVANJA I ZAJEDNICE</t>
  </si>
  <si>
    <t>08     REKREACIJA, KULTURA I RELIGIJA</t>
  </si>
  <si>
    <t>09     OBRAZOVANJE</t>
  </si>
  <si>
    <t>10     SOCIJALNA ZAŠTITA</t>
  </si>
  <si>
    <t xml:space="preserve">             B. RAČUN FINANCIRANJA</t>
  </si>
  <si>
    <t xml:space="preserve">      Primici i izdaci po ekonomskoj klasifikaciji utvrđeni u Računu financiranja ostvareni su kako slijedi:</t>
  </si>
  <si>
    <t>Naziv računa primitaka i izdataka ekonomske klasifikacije</t>
  </si>
  <si>
    <t>Analitički račun</t>
  </si>
  <si>
    <t>Indeks izvršenja u odnosu na 2016. godinu 3/2*100</t>
  </si>
  <si>
    <t>Primljeni krediti od tuzemnih kreditnih institucija izvan javnog sektora</t>
  </si>
  <si>
    <t>Ostali poslovni građevinski objekti</t>
  </si>
  <si>
    <t xml:space="preserve">      Primici i izdaci po izvorima financiranja utvrđeni u Računu financiranja ostvareni su kako slijedi:</t>
  </si>
  <si>
    <t xml:space="preserve">             Prihodi i rashodi  po izvorima financiranja utvrđeni u Računu prihoda i rashoda ostvareni su kako slijedi:</t>
  </si>
  <si>
    <t xml:space="preserve">       Rashodi prema funkcijskoj klasifikaciji utvrđeni u Računu prihoda i rashoda ostvareni sukako slijedi:</t>
  </si>
  <si>
    <t>8</t>
  </si>
  <si>
    <t>84</t>
  </si>
  <si>
    <t xml:space="preserve">SVEUKUPNO PRIHODI </t>
  </si>
  <si>
    <t xml:space="preserve">SVEUKUPNO RASHODI </t>
  </si>
  <si>
    <t>SVEUKUPNO RASHODI</t>
  </si>
  <si>
    <t>SVEUKUPNO PRIMICI</t>
  </si>
  <si>
    <t>Naziv razdjela i glave, programa, aktivnosti i projekta, te računa ekonomske klasifikacije</t>
  </si>
  <si>
    <t xml:space="preserve">Naknade osobama izvan radnog odnosa </t>
  </si>
  <si>
    <t>Naknade građanima i kućanstvima na osiguranja i drugih naknada</t>
  </si>
  <si>
    <t>08   NAMJENSKI PRIMICI OD ZADUŽIVANJA</t>
  </si>
  <si>
    <t>IZVOR 08 - NAMJENSKI PRIMICI OD ZADUŽIVANJA</t>
  </si>
  <si>
    <t>IZVOR 05 - POMOĆI</t>
  </si>
  <si>
    <t>IZVOR 04 - PRIHODI ZA POSEBNE NAMJENE</t>
  </si>
  <si>
    <t>IZVOR 01 - OPĆI PRIHODI I PRIMICI</t>
  </si>
  <si>
    <t>IZVOR 03 - POMOĆI</t>
  </si>
  <si>
    <t>Funkcijska klasifikacija: 01- Opće javne usluge, 06 - Usluge unapređenja stanovanja i zajednice</t>
  </si>
  <si>
    <t>68</t>
  </si>
  <si>
    <t>Tekuće pomoći unutar općeg proračuna</t>
  </si>
  <si>
    <t xml:space="preserve">Rashodi za nabavu proizvedene dugotrajne imovine </t>
  </si>
  <si>
    <t>Rashodi za dodatna ulaganja na nefinancijskoj imovini</t>
  </si>
  <si>
    <t>05     ZAŠTITA OKOLIŠA</t>
  </si>
  <si>
    <t>11     OPĆI PRIHODI I PRIMICI</t>
  </si>
  <si>
    <t>50      POMOĆI</t>
  </si>
  <si>
    <t>40       PRIHODI ZA POSEBNE NAMJENE</t>
  </si>
  <si>
    <t>50     POMOĆI</t>
  </si>
  <si>
    <t>40    PRIHODI ZA POSEBNE NAMJENE</t>
  </si>
  <si>
    <t>70     PRIHODI OD PRODAJE  ILI ZAMJENE NEFINANC.IMOVINE</t>
  </si>
  <si>
    <t>Prihodi od prodaje nefinancijske imovine</t>
  </si>
  <si>
    <t>30     VLASTITI PRIHODI</t>
  </si>
  <si>
    <t>Izdaci za financijsku imovinu i otpalte zajmova</t>
  </si>
  <si>
    <t>31</t>
  </si>
  <si>
    <t>Rash.za nabavu proizv.dugotrajne imovine</t>
  </si>
  <si>
    <t>07     ZDRAVSTVO</t>
  </si>
  <si>
    <t>Naknade za koncesije</t>
  </si>
  <si>
    <t>Ostale upravne pristojbe i naknade</t>
  </si>
  <si>
    <t>Prihodi od obavljanja poslova na tržištu</t>
  </si>
  <si>
    <t>Prihodi od pruženih usluga</t>
  </si>
  <si>
    <t>Zakupnine i najamnine</t>
  </si>
  <si>
    <t>Zdravstvene i veterinarske usluge</t>
  </si>
  <si>
    <t>Troškovi sudskih postupaka</t>
  </si>
  <si>
    <t>Subvencije poljoprivrednicima i obrtnicima</t>
  </si>
  <si>
    <t>Pomoći dane u inozemstvo i unutar općeg proračuna</t>
  </si>
  <si>
    <t>Pomoći unutar opće države</t>
  </si>
  <si>
    <t>Ceste,željeznice….</t>
  </si>
  <si>
    <t>Oprema za održavanje i zaštitu</t>
  </si>
  <si>
    <t>Sportska i glazbena oprema</t>
  </si>
  <si>
    <t>Državne upravne i sudske pristojbe</t>
  </si>
  <si>
    <t>Kazne i upravne mjere</t>
  </si>
  <si>
    <t>Upravne mjere</t>
  </si>
  <si>
    <t xml:space="preserve"> </t>
  </si>
  <si>
    <t>Rashodi za dodatna ulaganja</t>
  </si>
  <si>
    <t>Dodatna ulaganja na građevinskim objektima</t>
  </si>
  <si>
    <t>Dadotna ulaganja - domovi</t>
  </si>
  <si>
    <t>Dionice i udjeli u glavnici</t>
  </si>
  <si>
    <t>Dionice i udjeli u glavnici trgovačkih društava</t>
  </si>
  <si>
    <t>PRIHODI OD PRODAJE NEFINANCIJSKE IMOVINE</t>
  </si>
  <si>
    <t>Prihodi od prodaje materijalne imovine i prirodnih bogastava</t>
  </si>
  <si>
    <t>Prihodi od prodaje neproizvedene dugotrajne imovine</t>
  </si>
  <si>
    <t>Nepredviđeni rashodi do visine proračunske pričuve</t>
  </si>
  <si>
    <t>Izvanredni rashodi</t>
  </si>
  <si>
    <t>Program 03 Priprema i donošenje akata - Jedinstveni upravni odjel</t>
  </si>
  <si>
    <t>Tekući projekt 01 - Nabava dugotrajne imovine</t>
  </si>
  <si>
    <t>Program 06 Održavanje objekata i uređaja komunalne infrastrukture</t>
  </si>
  <si>
    <t>Aktivnost 100609 Održavanje drugih javnih površina ( nogostup, parkiralište…..)</t>
  </si>
  <si>
    <t>Program 07 Program gradnje objekata i uređaja komunalne infrastrukture</t>
  </si>
  <si>
    <t>K 100701 Izgradnja objekata i uređaja vodoopskrbe, odvodnje i projekata</t>
  </si>
  <si>
    <t>K 100702 Rekonstrukcija i izgradnja lokalnih cesta</t>
  </si>
  <si>
    <t>K 100703 Rekonstrukcija i dogradnja Društvenog doma Šimljanik</t>
  </si>
  <si>
    <t>K 100703 Dodatna ulaganja-  Društvenog doma Šimljana i Berek</t>
  </si>
  <si>
    <t>K 100706 Izgradnja prometne signalizacije</t>
  </si>
  <si>
    <t>K 100705 Izgradnja športske dvorane u Bereku</t>
  </si>
  <si>
    <t>K 100704 Izgradnja objekata i uređaja odvodnje i projekata</t>
  </si>
  <si>
    <t>Izvorni plan za 2018. godinu</t>
  </si>
  <si>
    <t>Izvršenje za 2018. godinu</t>
  </si>
  <si>
    <t>Indeks izvršenja u odnosu na 2017. godinu 5/2*100</t>
  </si>
  <si>
    <t>Rashodi za nabavu neproizvedene imovine</t>
  </si>
  <si>
    <t>Dodatna ulaganja</t>
  </si>
  <si>
    <t>Rashodi za nabavu neproizvedene dugotrajne imvine</t>
  </si>
  <si>
    <t>31     VLASTITI PRIHODI</t>
  </si>
  <si>
    <t>66</t>
  </si>
  <si>
    <t>Tekući plan za 2018. godinu</t>
  </si>
  <si>
    <t>Umjetnička, literarna i znanstvena djela</t>
  </si>
  <si>
    <t>Tekući plan za 2018.</t>
  </si>
  <si>
    <t xml:space="preserve">GODIŠNJI IZVJEŠTAJ O IZVRŠENJU PRORAČUNA OPĆINE BEREK ZA 2018. GODINU </t>
  </si>
  <si>
    <r>
      <t xml:space="preserve">IZVJEŠTAJ O PROVEDBI PLANA RAZVOJNIH PROGRAMA OPĆINE </t>
    </r>
    <r>
      <rPr>
        <b/>
        <sz val="12"/>
        <rFont val="Calibri"/>
        <family val="2"/>
      </rPr>
      <t>BEREK</t>
    </r>
    <r>
      <rPr>
        <b/>
        <sz val="12"/>
        <color indexed="8"/>
        <rFont val="Calibri"/>
        <family val="2"/>
      </rPr>
      <t xml:space="preserve"> ZA 2018. GODINU</t>
    </r>
  </si>
  <si>
    <t>Indeks izvršenja u odnosu na 2018. godinu 5/4*100</t>
  </si>
  <si>
    <t>Indeks izvršenja u odnosu na 2018. godinu 5/3*100</t>
  </si>
  <si>
    <t xml:space="preserve">Analitički prikaz ostvarenih primitaka i izvršenih izdataka po kratkoročnom keditu </t>
  </si>
  <si>
    <t>Izvršenje za izvještajno razdoblje 2017. godine</t>
  </si>
  <si>
    <t xml:space="preserve">        Manjak prihoda i primitaka u svoti od 19.815,00 kuna podmirit će se iz Proračuna OpćineBerek za 2019. godinu. </t>
  </si>
  <si>
    <t xml:space="preserve">         Izvještaj o zaduživanju na domaćem i stranom tržištu novca i kapitala, Izvještaj o korištenju Proračunske zalihe, Izvještaj o danim jamstvima i izdacima po jamstvima, Obrazloženje ostvarenja prihoda i primitaka, rashoda i izdataka i Izvještaj o provedbi Plana razvojnih programa Općine Berek za 2018. godinu, nalaze se u prilogu ovog Godišnjeg izvještaja o izvršenju Proračuna te su njegov sastavni dio.</t>
  </si>
  <si>
    <t>KLASA: 400-05/19-01/02</t>
  </si>
  <si>
    <t>URBROJ: 2123/02-01-19-01</t>
  </si>
  <si>
    <t>Službena, radna i zaštitna odjeća</t>
  </si>
  <si>
    <t>Ulaganja u računalne programe</t>
  </si>
  <si>
    <t>Tekući plan za 2018.godinu</t>
  </si>
  <si>
    <t>Plan 2018.</t>
  </si>
  <si>
    <t>Izvršenje 2018. godine</t>
  </si>
  <si>
    <t xml:space="preserve">        Proračun Općine Berek za 2018. godinu i projekcije za 2019. i 2020. godinu ("Službeni glasnik Općine Berek" broj 6-1/2017) (u daljnjem tekstu: Proračun) izvršen je kako slijedi:</t>
  </si>
  <si>
    <t xml:space="preserve">             Na temelju članka 108. i 110. Zakona o proračunu (»Narodne novine« broj 87/08, 136/12 i 15/15) te članka 4. Pravilnika o polugodišnjem i godišnjem izvještaju o izvršenju proračuna (»Narodne novine« broj 24/13) i članka 30. Statuta Općine Berek (»Službene glasnik« broj 01/18), Općinsko vijeće Općine Berek na sjednici održanoj  17. travnja 2019. godine donosi
</t>
  </si>
  <si>
    <t xml:space="preserve">     Ovaj Godišnji izvještaj o izvršenju Proračuna stupa na snagu osmog dana od dana objave u "Službenom glasniku Općine Berek". </t>
  </si>
  <si>
    <t xml:space="preserve">PREDSJEDNIK OPĆINSKOG VIJEĆA: </t>
  </si>
  <si>
    <t xml:space="preserve">Tomislav Šunjić, dipl.ing.građ. </t>
  </si>
  <si>
    <t>Berek, 17. travnja 2019.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</si>
</sst>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00000"/>
    <numFmt numFmtId="166" formatCode="[$-41A]d\.\ mmmm\ yyyy\.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1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/>
      <top style="thin">
        <color indexed="59"/>
      </top>
      <bottom style="thin">
        <color indexed="63"/>
      </bottom>
    </border>
    <border>
      <left style="thin"/>
      <right style="thin">
        <color indexed="59"/>
      </right>
      <top style="thin">
        <color indexed="63"/>
      </top>
      <bottom style="thin"/>
    </border>
    <border>
      <left style="thin">
        <color indexed="59"/>
      </left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vertical="center" wrapText="1"/>
      <protection locked="0"/>
    </xf>
    <xf numFmtId="4" fontId="20" fillId="8" borderId="10" xfId="0" applyNumberFormat="1" applyFont="1" applyFill="1" applyBorder="1" applyAlignment="1">
      <alignment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/>
      <protection locked="0"/>
    </xf>
    <xf numFmtId="4" fontId="17" fillId="8" borderId="10" xfId="0" applyNumberFormat="1" applyFont="1" applyFill="1" applyBorder="1" applyAlignment="1">
      <alignment/>
    </xf>
    <xf numFmtId="0" fontId="17" fillId="0" borderId="10" xfId="0" applyFont="1" applyBorder="1" applyAlignment="1" applyProtection="1">
      <alignment horizontal="center" vertical="center"/>
      <protection locked="0"/>
    </xf>
    <xf numFmtId="4" fontId="17" fillId="0" borderId="10" xfId="0" applyNumberFormat="1" applyFont="1" applyBorder="1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Alignment="1" applyProtection="1">
      <alignment horizontal="center" vertical="center"/>
      <protection locked="0"/>
    </xf>
    <xf numFmtId="4" fontId="23" fillId="8" borderId="10" xfId="0" applyNumberFormat="1" applyFont="1" applyFill="1" applyBorder="1" applyAlignment="1">
      <alignment/>
    </xf>
    <xf numFmtId="0" fontId="22" fillId="8" borderId="10" xfId="0" applyFont="1" applyFill="1" applyBorder="1" applyAlignment="1" applyProtection="1">
      <alignment horizontal="center" vertical="center"/>
      <protection locked="0"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0" fontId="22" fillId="8" borderId="10" xfId="0" applyFont="1" applyFill="1" applyBorder="1" applyAlignment="1" applyProtection="1">
      <alignment horizontal="right" vertical="center"/>
      <protection locked="0"/>
    </xf>
    <xf numFmtId="49" fontId="17" fillId="8" borderId="10" xfId="0" applyNumberFormat="1" applyFont="1" applyFill="1" applyBorder="1" applyAlignment="1" applyProtection="1">
      <alignment wrapText="1"/>
      <protection locked="0"/>
    </xf>
    <xf numFmtId="4" fontId="17" fillId="2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 applyProtection="1">
      <alignment horizontal="right" vertical="center"/>
      <protection locked="0"/>
    </xf>
    <xf numFmtId="4" fontId="17" fillId="0" borderId="10" xfId="0" applyNumberFormat="1" applyFont="1" applyBorder="1" applyAlignment="1">
      <alignment vertical="center"/>
    </xf>
    <xf numFmtId="4" fontId="17" fillId="8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7" fillId="24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right" vertical="center"/>
      <protection locked="0"/>
    </xf>
    <xf numFmtId="4" fontId="23" fillId="8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17" fillId="0" borderId="11" xfId="0" applyNumberFormat="1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" fontId="17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vertical="center"/>
    </xf>
    <xf numFmtId="4" fontId="17" fillId="25" borderId="10" xfId="0" applyNumberFormat="1" applyFont="1" applyFill="1" applyBorder="1" applyAlignment="1">
      <alignment horizontal="right" vertical="center"/>
    </xf>
    <xf numFmtId="0" fontId="0" fillId="26" borderId="10" xfId="0" applyFill="1" applyBorder="1" applyAlignment="1">
      <alignment horizontal="center" vertical="center"/>
    </xf>
    <xf numFmtId="1" fontId="0" fillId="26" borderId="10" xfId="0" applyNumberFormat="1" applyFill="1" applyBorder="1" applyAlignment="1">
      <alignment horizontal="center" vertical="center"/>
    </xf>
    <xf numFmtId="1" fontId="25" fillId="26" borderId="10" xfId="0" applyNumberFormat="1" applyFont="1" applyFill="1" applyBorder="1" applyAlignment="1">
      <alignment wrapText="1"/>
    </xf>
    <xf numFmtId="49" fontId="25" fillId="26" borderId="10" xfId="0" applyNumberFormat="1" applyFont="1" applyFill="1" applyBorder="1" applyAlignment="1">
      <alignment wrapText="1"/>
    </xf>
    <xf numFmtId="4" fontId="17" fillId="26" borderId="10" xfId="0" applyNumberFormat="1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25" fillId="8" borderId="10" xfId="0" applyNumberFormat="1" applyFont="1" applyFill="1" applyBorder="1" applyAlignment="1">
      <alignment wrapText="1"/>
    </xf>
    <xf numFmtId="0" fontId="25" fillId="8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right" wrapText="1"/>
    </xf>
    <xf numFmtId="0" fontId="25" fillId="2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2" fillId="8" borderId="10" xfId="0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1" fontId="23" fillId="8" borderId="10" xfId="0" applyNumberFormat="1" applyFont="1" applyFill="1" applyBorder="1" applyAlignment="1">
      <alignment wrapText="1"/>
    </xf>
    <xf numFmtId="0" fontId="23" fillId="8" borderId="10" xfId="0" applyFont="1" applyFill="1" applyBorder="1" applyAlignment="1">
      <alignment wrapText="1"/>
    </xf>
    <xf numFmtId="0" fontId="2" fillId="27" borderId="10" xfId="0" applyFont="1" applyFill="1" applyBorder="1" applyAlignment="1">
      <alignment horizontal="center" vertical="center"/>
    </xf>
    <xf numFmtId="1" fontId="2" fillId="27" borderId="10" xfId="0" applyNumberFormat="1" applyFont="1" applyFill="1" applyBorder="1" applyAlignment="1">
      <alignment horizontal="center" vertical="center"/>
    </xf>
    <xf numFmtId="1" fontId="27" fillId="27" borderId="10" xfId="0" applyNumberFormat="1" applyFont="1" applyFill="1" applyBorder="1" applyAlignment="1">
      <alignment horizontal="left" wrapText="1"/>
    </xf>
    <xf numFmtId="0" fontId="25" fillId="27" borderId="10" xfId="0" applyFont="1" applyFill="1" applyBorder="1" applyAlignment="1">
      <alignment wrapText="1"/>
    </xf>
    <xf numFmtId="4" fontId="23" fillId="2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5" fillId="24" borderId="10" xfId="0" applyNumberFormat="1" applyFont="1" applyFill="1" applyBorder="1" applyAlignment="1">
      <alignment wrapText="1"/>
    </xf>
    <xf numFmtId="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0" fontId="22" fillId="27" borderId="10" xfId="0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center"/>
    </xf>
    <xf numFmtId="4" fontId="17" fillId="27" borderId="10" xfId="0" applyNumberFormat="1" applyFont="1" applyFill="1" applyBorder="1" applyAlignment="1">
      <alignment/>
    </xf>
    <xf numFmtId="1" fontId="27" fillId="0" borderId="10" xfId="0" applyNumberFormat="1" applyFont="1" applyBorder="1" applyAlignment="1">
      <alignment horizontal="left" wrapText="1"/>
    </xf>
    <xf numFmtId="1" fontId="27" fillId="27" borderId="10" xfId="0" applyNumberFormat="1" applyFont="1" applyFill="1" applyBorder="1" applyAlignment="1">
      <alignment wrapText="1"/>
    </xf>
    <xf numFmtId="4" fontId="17" fillId="27" borderId="11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1" fontId="0" fillId="27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26" borderId="10" xfId="0" applyFill="1" applyBorder="1" applyAlignment="1">
      <alignment/>
    </xf>
    <xf numFmtId="1" fontId="28" fillId="26" borderId="10" xfId="0" applyNumberFormat="1" applyFont="1" applyFill="1" applyBorder="1" applyAlignment="1">
      <alignment horizontal="left" wrapText="1"/>
    </xf>
    <xf numFmtId="0" fontId="28" fillId="26" borderId="10" xfId="0" applyFont="1" applyFill="1" applyBorder="1" applyAlignment="1">
      <alignment wrapText="1"/>
    </xf>
    <xf numFmtId="1" fontId="17" fillId="8" borderId="10" xfId="0" applyNumberFormat="1" applyFont="1" applyFill="1" applyBorder="1" applyAlignment="1">
      <alignment horizontal="center" vertical="center"/>
    </xf>
    <xf numFmtId="1" fontId="24" fillId="8" borderId="10" xfId="0" applyNumberFormat="1" applyFont="1" applyFill="1" applyBorder="1" applyAlignment="1">
      <alignment horizontal="left" wrapText="1"/>
    </xf>
    <xf numFmtId="0" fontId="28" fillId="8" borderId="10" xfId="0" applyFont="1" applyFill="1" applyBorder="1" applyAlignment="1">
      <alignment wrapText="1"/>
    </xf>
    <xf numFmtId="1" fontId="29" fillId="27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17" fillId="27" borderId="10" xfId="0" applyFont="1" applyFill="1" applyBorder="1" applyAlignment="1">
      <alignment horizontal="center" vertical="center"/>
    </xf>
    <xf numFmtId="1" fontId="17" fillId="27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wrapText="1"/>
    </xf>
    <xf numFmtId="0" fontId="30" fillId="8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" fontId="24" fillId="5" borderId="10" xfId="0" applyNumberFormat="1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wrapText="1"/>
    </xf>
    <xf numFmtId="4" fontId="17" fillId="5" borderId="10" xfId="0" applyNumberFormat="1" applyFont="1" applyFill="1" applyBorder="1" applyAlignment="1">
      <alignment/>
    </xf>
    <xf numFmtId="0" fontId="24" fillId="5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4" fillId="28" borderId="10" xfId="0" applyFont="1" applyFill="1" applyBorder="1" applyAlignment="1">
      <alignment horizontal="center" vertical="center"/>
    </xf>
    <xf numFmtId="1" fontId="24" fillId="28" borderId="10" xfId="0" applyNumberFormat="1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wrapText="1"/>
    </xf>
    <xf numFmtId="4" fontId="17" fillId="28" borderId="10" xfId="0" applyNumberFormat="1" applyFont="1" applyFill="1" applyBorder="1" applyAlignment="1">
      <alignment/>
    </xf>
    <xf numFmtId="0" fontId="0" fillId="28" borderId="10" xfId="0" applyFill="1" applyBorder="1" applyAlignment="1">
      <alignment horizontal="center" vertical="center"/>
    </xf>
    <xf numFmtId="1" fontId="0" fillId="28" borderId="10" xfId="0" applyNumberFormat="1" applyFill="1" applyBorder="1" applyAlignment="1">
      <alignment horizontal="center" vertical="center"/>
    </xf>
    <xf numFmtId="0" fontId="25" fillId="28" borderId="10" xfId="0" applyFont="1" applyFill="1" applyBorder="1" applyAlignment="1">
      <alignment wrapText="1"/>
    </xf>
    <xf numFmtId="0" fontId="0" fillId="17" borderId="10" xfId="0" applyFill="1" applyBorder="1" applyAlignment="1">
      <alignment horizontal="center" vertical="center"/>
    </xf>
    <xf numFmtId="1" fontId="0" fillId="17" borderId="10" xfId="0" applyNumberFormat="1" applyFill="1" applyBorder="1" applyAlignment="1">
      <alignment horizontal="center" vertical="center"/>
    </xf>
    <xf numFmtId="0" fontId="25" fillId="17" borderId="10" xfId="0" applyFont="1" applyFill="1" applyBorder="1" applyAlignment="1">
      <alignment wrapText="1"/>
    </xf>
    <xf numFmtId="4" fontId="17" fillId="17" borderId="10" xfId="0" applyNumberFormat="1" applyFont="1" applyFill="1" applyBorder="1" applyAlignment="1">
      <alignment/>
    </xf>
    <xf numFmtId="0" fontId="25" fillId="7" borderId="10" xfId="0" applyFont="1" applyFill="1" applyBorder="1" applyAlignment="1">
      <alignment wrapText="1"/>
    </xf>
    <xf numFmtId="4" fontId="17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1" fontId="17" fillId="7" borderId="10" xfId="0" applyNumberFormat="1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wrapText="1"/>
    </xf>
    <xf numFmtId="0" fontId="0" fillId="6" borderId="10" xfId="0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0" fontId="25" fillId="6" borderId="10" xfId="0" applyFont="1" applyFill="1" applyBorder="1" applyAlignment="1">
      <alignment wrapText="1"/>
    </xf>
    <xf numFmtId="4" fontId="17" fillId="6" borderId="10" xfId="0" applyNumberFormat="1" applyFont="1" applyFill="1" applyBorder="1" applyAlignment="1">
      <alignment/>
    </xf>
    <xf numFmtId="0" fontId="19" fillId="8" borderId="10" xfId="0" applyFont="1" applyFill="1" applyBorder="1" applyAlignment="1">
      <alignment horizontal="center" vertical="center"/>
    </xf>
    <xf numFmtId="1" fontId="19" fillId="8" borderId="10" xfId="0" applyNumberFormat="1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wrapText="1"/>
    </xf>
    <xf numFmtId="0" fontId="20" fillId="8" borderId="10" xfId="0" applyFont="1" applyFill="1" applyBorder="1" applyAlignment="1">
      <alignment horizontal="center" vertical="center"/>
    </xf>
    <xf numFmtId="1" fontId="20" fillId="8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22" fillId="0" borderId="0" xfId="0" applyFon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" fontId="17" fillId="0" borderId="0" xfId="0" applyNumberFormat="1" applyFont="1" applyAlignment="1">
      <alignment horizontal="center" vertical="center"/>
    </xf>
    <xf numFmtId="1" fontId="0" fillId="0" borderId="15" xfId="0" applyNumberFormat="1" applyBorder="1" applyAlignment="1" applyProtection="1">
      <alignment horizontal="center" vertical="center"/>
      <protection locked="0"/>
    </xf>
    <xf numFmtId="4" fontId="20" fillId="8" borderId="15" xfId="0" applyNumberFormat="1" applyFont="1" applyFill="1" applyBorder="1" applyAlignment="1">
      <alignment/>
    </xf>
    <xf numFmtId="4" fontId="23" fillId="8" borderId="15" xfId="0" applyNumberFormat="1" applyFont="1" applyFill="1" applyBorder="1" applyAlignment="1">
      <alignment/>
    </xf>
    <xf numFmtId="1" fontId="0" fillId="29" borderId="10" xfId="0" applyNumberFormat="1" applyFill="1" applyBorder="1" applyAlignment="1">
      <alignment horizontal="center" vertical="center"/>
    </xf>
    <xf numFmtId="0" fontId="25" fillId="29" borderId="10" xfId="0" applyFont="1" applyFill="1" applyBorder="1" applyAlignment="1">
      <alignment wrapText="1"/>
    </xf>
    <xf numFmtId="4" fontId="17" fillId="29" borderId="10" xfId="0" applyNumberFormat="1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 textRotation="180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4" fontId="20" fillId="8" borderId="12" xfId="0" applyNumberFormat="1" applyFont="1" applyFill="1" applyBorder="1" applyAlignment="1">
      <alignment/>
    </xf>
    <xf numFmtId="4" fontId="17" fillId="8" borderId="12" xfId="0" applyNumberFormat="1" applyFont="1" applyFill="1" applyBorder="1" applyAlignment="1">
      <alignment/>
    </xf>
    <xf numFmtId="4" fontId="23" fillId="8" borderId="12" xfId="0" applyNumberFormat="1" applyFont="1" applyFill="1" applyBorder="1" applyAlignment="1">
      <alignment/>
    </xf>
    <xf numFmtId="0" fontId="24" fillId="0" borderId="2" xfId="0" applyFont="1" applyBorder="1" applyAlignment="1" applyProtection="1">
      <alignment/>
      <protection locked="0"/>
    </xf>
    <xf numFmtId="0" fontId="28" fillId="0" borderId="2" xfId="0" applyFont="1" applyBorder="1" applyAlignment="1" applyProtection="1">
      <alignment horizontal="center" vertical="center" textRotation="180"/>
      <protection locked="0"/>
    </xf>
    <xf numFmtId="0" fontId="24" fillId="0" borderId="1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24" borderId="16" xfId="0" applyFont="1" applyFill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24" borderId="16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right" vertical="center"/>
      <protection locked="0"/>
    </xf>
    <xf numFmtId="1" fontId="24" fillId="0" borderId="16" xfId="0" applyNumberFormat="1" applyFont="1" applyBorder="1" applyAlignment="1">
      <alignment horizontal="right" wrapText="1"/>
    </xf>
    <xf numFmtId="0" fontId="24" fillId="0" borderId="16" xfId="0" applyFont="1" applyBorder="1" applyAlignment="1">
      <alignment wrapText="1"/>
    </xf>
    <xf numFmtId="0" fontId="0" fillId="24" borderId="16" xfId="0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>
      <alignment/>
    </xf>
    <xf numFmtId="0" fontId="32" fillId="0" borderId="16" xfId="0" applyFont="1" applyBorder="1" applyAlignment="1">
      <alignment horizontal="center" vertical="center"/>
    </xf>
    <xf numFmtId="4" fontId="32" fillId="0" borderId="16" xfId="0" applyNumberFormat="1" applyFont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Border="1" applyAlignment="1" applyProtection="1">
      <alignment vertical="center" wrapText="1"/>
      <protection locked="0"/>
    </xf>
    <xf numFmtId="4" fontId="34" fillId="0" borderId="10" xfId="0" applyNumberFormat="1" applyFont="1" applyBorder="1" applyAlignment="1">
      <alignment/>
    </xf>
    <xf numFmtId="49" fontId="34" fillId="0" borderId="16" xfId="0" applyNumberFormat="1" applyFont="1" applyBorder="1" applyAlignment="1">
      <alignment wrapText="1"/>
    </xf>
    <xf numFmtId="4" fontId="32" fillId="0" borderId="16" xfId="0" applyNumberFormat="1" applyFont="1" applyBorder="1" applyAlignment="1">
      <alignment/>
    </xf>
    <xf numFmtId="0" fontId="32" fillId="0" borderId="16" xfId="0" applyFont="1" applyBorder="1" applyAlignment="1">
      <alignment wrapText="1"/>
    </xf>
    <xf numFmtId="0" fontId="19" fillId="0" borderId="0" xfId="0" applyFont="1" applyAlignment="1">
      <alignment/>
    </xf>
    <xf numFmtId="0" fontId="32" fillId="0" borderId="16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4" fontId="23" fillId="0" borderId="19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8" borderId="21" xfId="0" applyNumberFormat="1" applyFont="1" applyFill="1" applyBorder="1" applyAlignment="1">
      <alignment/>
    </xf>
    <xf numFmtId="4" fontId="23" fillId="8" borderId="22" xfId="0" applyNumberFormat="1" applyFont="1" applyFill="1" applyBorder="1" applyAlignment="1">
      <alignment/>
    </xf>
    <xf numFmtId="4" fontId="23" fillId="0" borderId="16" xfId="0" applyNumberFormat="1" applyFont="1" applyBorder="1" applyAlignment="1">
      <alignment/>
    </xf>
    <xf numFmtId="0" fontId="22" fillId="30" borderId="16" xfId="0" applyFont="1" applyFill="1" applyBorder="1" applyAlignment="1" applyProtection="1">
      <alignment horizontal="center" vertical="center"/>
      <protection locked="0"/>
    </xf>
    <xf numFmtId="0" fontId="23" fillId="30" borderId="16" xfId="0" applyFont="1" applyFill="1" applyBorder="1" applyAlignment="1" applyProtection="1">
      <alignment horizontal="center" vertical="center"/>
      <protection locked="0"/>
    </xf>
    <xf numFmtId="0" fontId="17" fillId="30" borderId="16" xfId="0" applyFont="1" applyFill="1" applyBorder="1" applyAlignment="1" applyProtection="1">
      <alignment horizontal="right"/>
      <protection locked="0"/>
    </xf>
    <xf numFmtId="0" fontId="28" fillId="30" borderId="16" xfId="0" applyFont="1" applyFill="1" applyBorder="1" applyAlignment="1" applyProtection="1">
      <alignment/>
      <protection locked="0"/>
    </xf>
    <xf numFmtId="0" fontId="17" fillId="30" borderId="16" xfId="0" applyFont="1" applyFill="1" applyBorder="1" applyAlignment="1" applyProtection="1">
      <alignment/>
      <protection locked="0"/>
    </xf>
    <xf numFmtId="4" fontId="17" fillId="30" borderId="16" xfId="0" applyNumberFormat="1" applyFont="1" applyFill="1" applyBorder="1" applyAlignment="1" applyProtection="1">
      <alignment/>
      <protection locked="0"/>
    </xf>
    <xf numFmtId="1" fontId="24" fillId="0" borderId="23" xfId="0" applyNumberFormat="1" applyFont="1" applyBorder="1" applyAlignment="1">
      <alignment horizontal="right" wrapText="1"/>
    </xf>
    <xf numFmtId="0" fontId="24" fillId="0" borderId="23" xfId="0" applyFont="1" applyBorder="1" applyAlignment="1">
      <alignment wrapText="1"/>
    </xf>
    <xf numFmtId="0" fontId="17" fillId="0" borderId="16" xfId="0" applyFont="1" applyBorder="1" applyAlignment="1" applyProtection="1">
      <alignment horizontal="right" vertical="center"/>
      <protection locked="0"/>
    </xf>
    <xf numFmtId="1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4" fontId="17" fillId="0" borderId="16" xfId="0" applyNumberFormat="1" applyFont="1" applyBorder="1" applyAlignment="1">
      <alignment/>
    </xf>
    <xf numFmtId="4" fontId="0" fillId="0" borderId="17" xfId="0" applyNumberFormat="1" applyBorder="1" applyAlignment="1" applyProtection="1">
      <alignment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 horizontal="right" vertical="center"/>
      <protection locked="0"/>
    </xf>
    <xf numFmtId="0" fontId="23" fillId="8" borderId="11" xfId="0" applyFont="1" applyFill="1" applyBorder="1" applyAlignment="1" applyProtection="1">
      <alignment vertical="center"/>
      <protection locked="0"/>
    </xf>
    <xf numFmtId="4" fontId="23" fillId="8" borderId="11" xfId="0" applyNumberFormat="1" applyFont="1" applyFill="1" applyBorder="1" applyAlignment="1">
      <alignment vertical="center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8" fillId="0" borderId="16" xfId="0" applyFont="1" applyBorder="1" applyAlignment="1">
      <alignment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8" fillId="8" borderId="16" xfId="0" applyFont="1" applyFill="1" applyBorder="1" applyAlignment="1">
      <alignment horizontal="center" wrapText="1"/>
    </xf>
    <xf numFmtId="3" fontId="28" fillId="8" borderId="16" xfId="0" applyNumberFormat="1" applyFont="1" applyFill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36" fillId="31" borderId="16" xfId="0" applyFont="1" applyFill="1" applyBorder="1" applyAlignment="1">
      <alignment horizontal="left" vertical="center" wrapText="1"/>
    </xf>
    <xf numFmtId="3" fontId="36" fillId="31" borderId="16" xfId="0" applyNumberFormat="1" applyFont="1" applyFill="1" applyBorder="1" applyAlignment="1">
      <alignment horizontal="right" vertical="center" wrapText="1"/>
    </xf>
    <xf numFmtId="0" fontId="31" fillId="0" borderId="16" xfId="0" applyFont="1" applyBorder="1" applyAlignment="1">
      <alignment horizontal="left" vertical="center" wrapText="1"/>
    </xf>
    <xf numFmtId="3" fontId="31" fillId="0" borderId="16" xfId="0" applyNumberFormat="1" applyFont="1" applyBorder="1" applyAlignment="1">
      <alignment horizontal="right" vertical="center" wrapText="1"/>
    </xf>
    <xf numFmtId="3" fontId="24" fillId="0" borderId="16" xfId="0" applyNumberFormat="1" applyFont="1" applyBorder="1" applyAlignment="1">
      <alignment/>
    </xf>
    <xf numFmtId="3" fontId="36" fillId="32" borderId="16" xfId="0" applyNumberFormat="1" applyFont="1" applyFill="1" applyBorder="1" applyAlignment="1">
      <alignment/>
    </xf>
    <xf numFmtId="0" fontId="36" fillId="33" borderId="16" xfId="0" applyFont="1" applyFill="1" applyBorder="1" applyAlignment="1">
      <alignment horizontal="left" vertical="center" wrapText="1"/>
    </xf>
    <xf numFmtId="3" fontId="36" fillId="33" borderId="16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Border="1" applyAlignment="1">
      <alignment wrapText="1"/>
    </xf>
    <xf numFmtId="0" fontId="31" fillId="0" borderId="16" xfId="0" applyFont="1" applyBorder="1" applyAlignment="1">
      <alignment wrapText="1"/>
    </xf>
    <xf numFmtId="0" fontId="24" fillId="0" borderId="0" xfId="0" applyFont="1" applyAlignment="1">
      <alignment/>
    </xf>
    <xf numFmtId="0" fontId="36" fillId="32" borderId="16" xfId="0" applyFont="1" applyFill="1" applyBorder="1" applyAlignment="1">
      <alignment wrapText="1"/>
    </xf>
    <xf numFmtId="3" fontId="36" fillId="32" borderId="16" xfId="0" applyNumberFormat="1" applyFont="1" applyFill="1" applyBorder="1" applyAlignment="1">
      <alignment wrapText="1"/>
    </xf>
    <xf numFmtId="3" fontId="24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16" xfId="0" applyFont="1" applyBorder="1" applyAlignment="1">
      <alignment wrapText="1"/>
    </xf>
    <xf numFmtId="4" fontId="33" fillId="0" borderId="16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0" fontId="33" fillId="0" borderId="16" xfId="0" applyFont="1" applyBorder="1" applyAlignment="1">
      <alignment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0" fontId="0" fillId="0" borderId="21" xfId="0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>
      <alignment horizontal="left" wrapText="1"/>
    </xf>
    <xf numFmtId="0" fontId="0" fillId="34" borderId="13" xfId="0" applyFill="1" applyBorder="1" applyAlignment="1" applyProtection="1">
      <alignment horizontal="center" vertical="center"/>
      <protection locked="0"/>
    </xf>
    <xf numFmtId="4" fontId="17" fillId="34" borderId="13" xfId="0" applyNumberFormat="1" applyFont="1" applyFill="1" applyBorder="1" applyAlignment="1">
      <alignment vertical="center"/>
    </xf>
    <xf numFmtId="4" fontId="23" fillId="35" borderId="12" xfId="0" applyNumberFormat="1" applyFont="1" applyFill="1" applyBorder="1" applyAlignment="1">
      <alignment/>
    </xf>
    <xf numFmtId="4" fontId="23" fillId="35" borderId="15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vertical="center"/>
      <protection locked="0"/>
    </xf>
    <xf numFmtId="4" fontId="0" fillId="24" borderId="0" xfId="0" applyNumberFormat="1" applyFill="1" applyAlignment="1" applyProtection="1">
      <alignment vertical="center"/>
      <protection locked="0"/>
    </xf>
    <xf numFmtId="4" fontId="23" fillId="0" borderId="0" xfId="0" applyNumberFormat="1" applyFont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0" fillId="36" borderId="16" xfId="0" applyFill="1" applyBorder="1" applyAlignment="1">
      <alignment horizontal="center" vertical="center"/>
    </xf>
    <xf numFmtId="4" fontId="0" fillId="36" borderId="16" xfId="0" applyNumberFormat="1" applyFill="1" applyBorder="1" applyAlignment="1">
      <alignment/>
    </xf>
    <xf numFmtId="0" fontId="17" fillId="0" borderId="17" xfId="0" applyFont="1" applyBorder="1" applyAlignment="1" applyProtection="1">
      <alignment horizontal="center" vertical="center"/>
      <protection locked="0"/>
    </xf>
    <xf numFmtId="4" fontId="17" fillId="36" borderId="16" xfId="0" applyNumberFormat="1" applyFont="1" applyFill="1" applyBorder="1" applyAlignment="1">
      <alignment/>
    </xf>
    <xf numFmtId="0" fontId="22" fillId="30" borderId="10" xfId="0" applyFont="1" applyFill="1" applyBorder="1" applyAlignment="1" applyProtection="1">
      <alignment horizontal="center" vertical="center"/>
      <protection locked="0"/>
    </xf>
    <xf numFmtId="0" fontId="23" fillId="30" borderId="10" xfId="0" applyFont="1" applyFill="1" applyBorder="1" applyAlignment="1" applyProtection="1">
      <alignment horizontal="center" vertical="center"/>
      <protection locked="0"/>
    </xf>
    <xf numFmtId="0" fontId="22" fillId="30" borderId="10" xfId="0" applyFont="1" applyFill="1" applyBorder="1" applyAlignment="1" applyProtection="1">
      <alignment horizontal="right" vertical="center"/>
      <protection locked="0"/>
    </xf>
    <xf numFmtId="49" fontId="17" fillId="30" borderId="10" xfId="0" applyNumberFormat="1" applyFont="1" applyFill="1" applyBorder="1" applyAlignment="1" applyProtection="1">
      <alignment wrapText="1"/>
      <protection locked="0"/>
    </xf>
    <xf numFmtId="4" fontId="23" fillId="30" borderId="15" xfId="0" applyNumberFormat="1" applyFont="1" applyFill="1" applyBorder="1" applyAlignment="1">
      <alignment/>
    </xf>
    <xf numFmtId="0" fontId="24" fillId="0" borderId="23" xfId="0" applyFont="1" applyBorder="1" applyAlignment="1" applyProtection="1">
      <alignment/>
      <protection locked="0"/>
    </xf>
    <xf numFmtId="0" fontId="17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right" vertical="center"/>
      <protection locked="0"/>
    </xf>
    <xf numFmtId="49" fontId="17" fillId="24" borderId="11" xfId="0" applyNumberFormat="1" applyFont="1" applyFill="1" applyBorder="1" applyAlignment="1" applyProtection="1">
      <alignment vertical="center" wrapText="1"/>
      <protection locked="0"/>
    </xf>
    <xf numFmtId="4" fontId="23" fillId="0" borderId="21" xfId="0" applyNumberFormat="1" applyFont="1" applyBorder="1" applyAlignment="1">
      <alignment/>
    </xf>
    <xf numFmtId="0" fontId="24" fillId="0" borderId="16" xfId="0" applyFont="1" applyBorder="1" applyAlignment="1" applyProtection="1">
      <alignment horizontal="right" vertical="center"/>
      <protection locked="0"/>
    </xf>
    <xf numFmtId="0" fontId="24" fillId="0" borderId="16" xfId="0" applyFont="1" applyBorder="1" applyAlignment="1" applyProtection="1">
      <alignment vertical="center"/>
      <protection locked="0"/>
    </xf>
    <xf numFmtId="4" fontId="24" fillId="0" borderId="10" xfId="0" applyNumberFormat="1" applyFont="1" applyBorder="1" applyAlignment="1" applyProtection="1">
      <alignment vertical="center"/>
      <protection locked="0"/>
    </xf>
    <xf numFmtId="4" fontId="25" fillId="0" borderId="12" xfId="0" applyNumberFormat="1" applyFont="1" applyBorder="1" applyAlignment="1">
      <alignment/>
    </xf>
    <xf numFmtId="4" fontId="25" fillId="0" borderId="15" xfId="0" applyNumberFormat="1" applyFont="1" applyBorder="1" applyAlignment="1">
      <alignment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right" vertical="center"/>
      <protection locked="0"/>
    </xf>
    <xf numFmtId="0" fontId="17" fillId="37" borderId="16" xfId="0" applyFont="1" applyFill="1" applyBorder="1" applyAlignment="1" applyProtection="1">
      <alignment vertical="center"/>
      <protection locked="0"/>
    </xf>
    <xf numFmtId="4" fontId="23" fillId="38" borderId="12" xfId="0" applyNumberFormat="1" applyFont="1" applyFill="1" applyBorder="1" applyAlignment="1">
      <alignment/>
    </xf>
    <xf numFmtId="4" fontId="23" fillId="38" borderId="15" xfId="0" applyNumberFormat="1" applyFont="1" applyFill="1" applyBorder="1" applyAlignment="1">
      <alignment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right" vertical="center"/>
      <protection locked="0"/>
    </xf>
    <xf numFmtId="0" fontId="17" fillId="38" borderId="16" xfId="0" applyFont="1" applyFill="1" applyBorder="1" applyAlignment="1" applyProtection="1">
      <alignment vertical="center"/>
      <protection locked="0"/>
    </xf>
    <xf numFmtId="4" fontId="17" fillId="38" borderId="1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/>
    </xf>
    <xf numFmtId="4" fontId="17" fillId="39" borderId="10" xfId="0" applyNumberFormat="1" applyFont="1" applyFill="1" applyBorder="1" applyAlignment="1">
      <alignment/>
    </xf>
    <xf numFmtId="0" fontId="36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164" fontId="31" fillId="0" borderId="10" xfId="0" applyNumberFormat="1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 horizontal="right"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4" fontId="24" fillId="24" borderId="10" xfId="0" applyNumberFormat="1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right"/>
      <protection locked="0"/>
    </xf>
    <xf numFmtId="4" fontId="25" fillId="0" borderId="19" xfId="0" applyNumberFormat="1" applyFont="1" applyBorder="1" applyAlignment="1">
      <alignment/>
    </xf>
    <xf numFmtId="0" fontId="31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right"/>
      <protection locked="0"/>
    </xf>
    <xf numFmtId="4" fontId="24" fillId="0" borderId="16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>
      <alignment/>
    </xf>
    <xf numFmtId="0" fontId="31" fillId="0" borderId="23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right"/>
      <protection locked="0"/>
    </xf>
    <xf numFmtId="4" fontId="24" fillId="0" borderId="23" xfId="0" applyNumberFormat="1" applyFont="1" applyBorder="1" applyAlignment="1" applyProtection="1">
      <alignment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4" fontId="28" fillId="0" borderId="16" xfId="0" applyNumberFormat="1" applyFont="1" applyBorder="1" applyAlignment="1">
      <alignment vertical="center"/>
    </xf>
    <xf numFmtId="0" fontId="28" fillId="24" borderId="16" xfId="0" applyFont="1" applyFill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8" fillId="24" borderId="16" xfId="0" applyFont="1" applyFill="1" applyBorder="1" applyAlignment="1" applyProtection="1">
      <alignment vertical="center"/>
      <protection locked="0"/>
    </xf>
    <xf numFmtId="4" fontId="28" fillId="0" borderId="10" xfId="0" applyNumberFormat="1" applyFont="1" applyBorder="1" applyAlignment="1">
      <alignment vertical="center"/>
    </xf>
    <xf numFmtId="0" fontId="28" fillId="0" borderId="16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right" vertical="center"/>
      <protection locked="0"/>
    </xf>
    <xf numFmtId="4" fontId="24" fillId="0" borderId="17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right" vertical="center"/>
      <protection locked="0"/>
    </xf>
    <xf numFmtId="0" fontId="24" fillId="0" borderId="26" xfId="0" applyFont="1" applyBorder="1" applyAlignment="1" applyProtection="1">
      <alignment vertical="center"/>
      <protection locked="0"/>
    </xf>
    <xf numFmtId="4" fontId="24" fillId="0" borderId="17" xfId="0" applyNumberFormat="1" applyFont="1" applyBorder="1" applyAlignment="1" applyProtection="1">
      <alignment vertical="center"/>
      <protection locked="0"/>
    </xf>
    <xf numFmtId="4" fontId="24" fillId="0" borderId="16" xfId="0" applyNumberFormat="1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4" fontId="31" fillId="0" borderId="12" xfId="0" applyNumberFormat="1" applyFont="1" applyBorder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4" fontId="20" fillId="0" borderId="10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9" fontId="17" fillId="0" borderId="27" xfId="0" applyNumberFormat="1" applyFont="1" applyBorder="1" applyAlignment="1">
      <alignment/>
    </xf>
    <xf numFmtId="0" fontId="17" fillId="0" borderId="27" xfId="0" applyFont="1" applyBorder="1" applyAlignment="1">
      <alignment/>
    </xf>
    <xf numFmtId="4" fontId="17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0" borderId="23" xfId="0" applyFont="1" applyBorder="1" applyAlignment="1">
      <alignment/>
    </xf>
    <xf numFmtId="4" fontId="17" fillId="0" borderId="23" xfId="0" applyNumberFormat="1" applyFont="1" applyBorder="1" applyAlignment="1">
      <alignment/>
    </xf>
    <xf numFmtId="0" fontId="0" fillId="0" borderId="23" xfId="0" applyBorder="1" applyAlignment="1">
      <alignment wrapText="1"/>
    </xf>
    <xf numFmtId="49" fontId="17" fillId="0" borderId="27" xfId="0" applyNumberFormat="1" applyFont="1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4" fontId="22" fillId="0" borderId="16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9" fontId="17" fillId="0" borderId="16" xfId="0" applyNumberFormat="1" applyFont="1" applyBorder="1" applyAlignment="1">
      <alignment horizontal="right"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4" fontId="17" fillId="0" borderId="29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9" fontId="17" fillId="0" borderId="16" xfId="0" applyNumberFormat="1" applyFont="1" applyBorder="1" applyAlignment="1">
      <alignment/>
    </xf>
    <xf numFmtId="0" fontId="17" fillId="40" borderId="23" xfId="0" applyFont="1" applyFill="1" applyBorder="1" applyAlignment="1">
      <alignment/>
    </xf>
    <xf numFmtId="4" fontId="17" fillId="40" borderId="23" xfId="0" applyNumberFormat="1" applyFont="1" applyFill="1" applyBorder="1" applyAlignment="1">
      <alignment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" fontId="17" fillId="40" borderId="35" xfId="0" applyNumberFormat="1" applyFont="1" applyFill="1" applyBorder="1" applyAlignment="1">
      <alignment/>
    </xf>
    <xf numFmtId="0" fontId="17" fillId="40" borderId="30" xfId="0" applyFont="1" applyFill="1" applyBorder="1" applyAlignment="1">
      <alignment/>
    </xf>
    <xf numFmtId="0" fontId="0" fillId="0" borderId="36" xfId="0" applyBorder="1" applyAlignment="1">
      <alignment/>
    </xf>
    <xf numFmtId="0" fontId="0" fillId="40" borderId="37" xfId="0" applyFill="1" applyBorder="1" applyAlignment="1">
      <alignment/>
    </xf>
    <xf numFmtId="0" fontId="17" fillId="40" borderId="38" xfId="0" applyFont="1" applyFill="1" applyBorder="1" applyAlignment="1">
      <alignment/>
    </xf>
    <xf numFmtId="0" fontId="0" fillId="0" borderId="27" xfId="0" applyBorder="1" applyAlignment="1">
      <alignment/>
    </xf>
    <xf numFmtId="49" fontId="0" fillId="0" borderId="2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0" fontId="17" fillId="0" borderId="39" xfId="0" applyFont="1" applyBorder="1" applyAlignment="1">
      <alignment/>
    </xf>
    <xf numFmtId="0" fontId="17" fillId="0" borderId="30" xfId="0" applyFont="1" applyBorder="1" applyAlignment="1">
      <alignment/>
    </xf>
    <xf numFmtId="0" fontId="0" fillId="0" borderId="30" xfId="0" applyBorder="1" applyAlignment="1">
      <alignment wrapText="1"/>
    </xf>
    <xf numFmtId="0" fontId="0" fillId="0" borderId="35" xfId="0" applyBorder="1" applyAlignment="1">
      <alignment/>
    </xf>
    <xf numFmtId="0" fontId="17" fillId="0" borderId="40" xfId="0" applyFont="1" applyBorder="1" applyAlignment="1" applyProtection="1">
      <alignment horizontal="center" vertical="center" textRotation="180"/>
      <protection locked="0"/>
    </xf>
    <xf numFmtId="49" fontId="0" fillId="0" borderId="28" xfId="0" applyNumberFormat="1" applyBorder="1" applyAlignment="1">
      <alignment/>
    </xf>
    <xf numFmtId="0" fontId="0" fillId="40" borderId="23" xfId="0" applyFill="1" applyBorder="1" applyAlignment="1">
      <alignment/>
    </xf>
    <xf numFmtId="0" fontId="19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 textRotation="180"/>
      <protection locked="0"/>
    </xf>
    <xf numFmtId="0" fontId="28" fillId="0" borderId="0" xfId="0" applyFont="1" applyAlignment="1" applyProtection="1">
      <alignment horizontal="center" vertical="center" textRotation="180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7" fillId="34" borderId="41" xfId="0" applyFont="1" applyFill="1" applyBorder="1" applyAlignment="1" applyProtection="1">
      <alignment vertical="center"/>
      <protection locked="0"/>
    </xf>
    <xf numFmtId="0" fontId="17" fillId="24" borderId="21" xfId="0" applyFont="1" applyFill="1" applyBorder="1" applyAlignment="1" applyProtection="1">
      <alignment vertical="center"/>
      <protection locked="0"/>
    </xf>
    <xf numFmtId="0" fontId="0" fillId="24" borderId="19" xfId="0" applyFill="1" applyBorder="1" applyAlignment="1" applyProtection="1">
      <alignment vertical="center"/>
      <protection locked="0"/>
    </xf>
    <xf numFmtId="0" fontId="24" fillId="24" borderId="28" xfId="0" applyFont="1" applyFill="1" applyBorder="1" applyAlignment="1" applyProtection="1">
      <alignment vertical="center" wrapText="1"/>
      <protection locked="0"/>
    </xf>
    <xf numFmtId="0" fontId="17" fillId="36" borderId="28" xfId="0" applyFont="1" applyFill="1" applyBorder="1" applyAlignment="1">
      <alignment/>
    </xf>
    <xf numFmtId="0" fontId="24" fillId="0" borderId="28" xfId="0" applyFont="1" applyBorder="1" applyAlignment="1">
      <alignment/>
    </xf>
    <xf numFmtId="4" fontId="24" fillId="0" borderId="30" xfId="0" applyNumberFormat="1" applyFont="1" applyBorder="1" applyAlignment="1" applyProtection="1">
      <alignment vertical="center"/>
      <protection locked="0"/>
    </xf>
    <xf numFmtId="4" fontId="17" fillId="36" borderId="30" xfId="0" applyNumberFormat="1" applyFont="1" applyFill="1" applyBorder="1" applyAlignment="1">
      <alignment/>
    </xf>
    <xf numFmtId="4" fontId="24" fillId="0" borderId="30" xfId="0" applyNumberFormat="1" applyFont="1" applyBorder="1" applyAlignment="1">
      <alignment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" fontId="17" fillId="34" borderId="36" xfId="0" applyNumberFormat="1" applyFont="1" applyFill="1" applyBorder="1" applyAlignment="1" applyProtection="1">
      <alignment vertical="center"/>
      <protection locked="0"/>
    </xf>
    <xf numFmtId="4" fontId="17" fillId="34" borderId="42" xfId="0" applyNumberFormat="1" applyFont="1" applyFill="1" applyBorder="1" applyAlignment="1">
      <alignment vertical="center"/>
    </xf>
    <xf numFmtId="4" fontId="0" fillId="24" borderId="36" xfId="0" applyNumberFormat="1" applyFill="1" applyBorder="1" applyAlignment="1" applyProtection="1">
      <alignment vertical="center"/>
      <protection locked="0"/>
    </xf>
    <xf numFmtId="4" fontId="0" fillId="0" borderId="42" xfId="0" applyNumberFormat="1" applyBorder="1" applyAlignment="1" applyProtection="1">
      <alignment vertical="center"/>
      <protection locked="0"/>
    </xf>
    <xf numFmtId="4" fontId="24" fillId="24" borderId="36" xfId="0" applyNumberFormat="1" applyFont="1" applyFill="1" applyBorder="1" applyAlignment="1" applyProtection="1">
      <alignment vertical="center"/>
      <protection locked="0"/>
    </xf>
    <xf numFmtId="4" fontId="24" fillId="0" borderId="42" xfId="0" applyNumberFormat="1" applyFont="1" applyBorder="1" applyAlignment="1" applyProtection="1">
      <alignment vertical="center"/>
      <protection locked="0"/>
    </xf>
    <xf numFmtId="4" fontId="0" fillId="36" borderId="42" xfId="0" applyNumberFormat="1" applyFill="1" applyBorder="1" applyAlignment="1">
      <alignment/>
    </xf>
    <xf numFmtId="4" fontId="17" fillId="0" borderId="36" xfId="0" applyNumberFormat="1" applyFont="1" applyBorder="1" applyAlignment="1">
      <alignment/>
    </xf>
    <xf numFmtId="4" fontId="17" fillId="0" borderId="42" xfId="0" applyNumberFormat="1" applyFont="1" applyBorder="1" applyAlignment="1">
      <alignment/>
    </xf>
    <xf numFmtId="4" fontId="24" fillId="0" borderId="36" xfId="0" applyNumberFormat="1" applyFont="1" applyBorder="1" applyAlignment="1">
      <alignment/>
    </xf>
    <xf numFmtId="4" fontId="24" fillId="0" borderId="42" xfId="0" applyNumberFormat="1" applyFont="1" applyBorder="1" applyAlignment="1">
      <alignment/>
    </xf>
    <xf numFmtId="4" fontId="24" fillId="0" borderId="43" xfId="0" applyNumberFormat="1" applyFont="1" applyBorder="1" applyAlignment="1">
      <alignment/>
    </xf>
    <xf numFmtId="4" fontId="24" fillId="0" borderId="39" xfId="0" applyNumberFormat="1" applyFont="1" applyBorder="1" applyAlignment="1">
      <alignment/>
    </xf>
    <xf numFmtId="0" fontId="0" fillId="0" borderId="28" xfId="0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4" fontId="17" fillId="24" borderId="28" xfId="0" applyNumberFormat="1" applyFont="1" applyFill="1" applyBorder="1" applyAlignment="1" applyProtection="1">
      <alignment vertical="center"/>
      <protection locked="0"/>
    </xf>
    <xf numFmtId="4" fontId="17" fillId="0" borderId="30" xfId="0" applyNumberFormat="1" applyFont="1" applyBorder="1" applyAlignment="1">
      <alignment vertical="center"/>
    </xf>
    <xf numFmtId="4" fontId="0" fillId="24" borderId="28" xfId="0" applyNumberFormat="1" applyFill="1" applyBorder="1" applyAlignment="1" applyProtection="1">
      <alignment vertical="center"/>
      <protection locked="0"/>
    </xf>
    <xf numFmtId="4" fontId="0" fillId="0" borderId="30" xfId="0" applyNumberFormat="1" applyBorder="1" applyAlignment="1" applyProtection="1">
      <alignment vertical="center"/>
      <protection locked="0"/>
    </xf>
    <xf numFmtId="1" fontId="0" fillId="0" borderId="44" xfId="0" applyNumberFormat="1" applyBorder="1" applyAlignment="1" applyProtection="1">
      <alignment horizontal="center" vertical="center"/>
      <protection locked="0"/>
    </xf>
    <xf numFmtId="4" fontId="17" fillId="34" borderId="45" xfId="0" applyNumberFormat="1" applyFont="1" applyFill="1" applyBorder="1" applyAlignment="1">
      <alignment vertical="center"/>
    </xf>
    <xf numFmtId="4" fontId="17" fillId="0" borderId="32" xfId="0" applyNumberFormat="1" applyFont="1" applyBorder="1" applyAlignment="1">
      <alignment vertical="center"/>
    </xf>
    <xf numFmtId="4" fontId="0" fillId="0" borderId="46" xfId="0" applyNumberFormat="1" applyBorder="1" applyAlignment="1" applyProtection="1">
      <alignment vertical="center"/>
      <protection locked="0"/>
    </xf>
    <xf numFmtId="4" fontId="24" fillId="0" borderId="29" xfId="0" applyNumberFormat="1" applyFont="1" applyBorder="1" applyAlignment="1" applyProtection="1">
      <alignment vertical="center"/>
      <protection locked="0"/>
    </xf>
    <xf numFmtId="4" fontId="17" fillId="36" borderId="29" xfId="0" applyNumberFormat="1" applyFont="1" applyFill="1" applyBorder="1" applyAlignment="1">
      <alignment/>
    </xf>
    <xf numFmtId="4" fontId="24" fillId="0" borderId="29" xfId="0" applyNumberFormat="1" applyFont="1" applyBorder="1" applyAlignment="1">
      <alignment/>
    </xf>
    <xf numFmtId="0" fontId="28" fillId="0" borderId="37" xfId="0" applyFont="1" applyBorder="1" applyAlignment="1" applyProtection="1">
      <alignment horizontal="center" vertical="center" wrapText="1"/>
      <protection locked="0"/>
    </xf>
    <xf numFmtId="4" fontId="23" fillId="35" borderId="36" xfId="0" applyNumberFormat="1" applyFont="1" applyFill="1" applyBorder="1" applyAlignment="1">
      <alignment/>
    </xf>
    <xf numFmtId="4" fontId="23" fillId="35" borderId="42" xfId="0" applyNumberFormat="1" applyFont="1" applyFill="1" applyBorder="1" applyAlignment="1">
      <alignment/>
    </xf>
    <xf numFmtId="4" fontId="23" fillId="0" borderId="36" xfId="0" applyNumberFormat="1" applyFont="1" applyBorder="1" applyAlignment="1">
      <alignment/>
    </xf>
    <xf numFmtId="4" fontId="23" fillId="0" borderId="42" xfId="0" applyNumberFormat="1" applyFont="1" applyBorder="1" applyAlignment="1">
      <alignment/>
    </xf>
    <xf numFmtId="4" fontId="25" fillId="0" borderId="36" xfId="0" applyNumberFormat="1" applyFont="1" applyBorder="1" applyAlignment="1">
      <alignment/>
    </xf>
    <xf numFmtId="4" fontId="25" fillId="0" borderId="42" xfId="0" applyNumberFormat="1" applyFont="1" applyBorder="1" applyAlignment="1">
      <alignment/>
    </xf>
    <xf numFmtId="4" fontId="0" fillId="36" borderId="36" xfId="0" applyNumberFormat="1" applyFill="1" applyBorder="1" applyAlignment="1">
      <alignment/>
    </xf>
    <xf numFmtId="4" fontId="24" fillId="24" borderId="28" xfId="0" applyNumberFormat="1" applyFont="1" applyFill="1" applyBorder="1" applyAlignment="1" applyProtection="1">
      <alignment vertical="center"/>
      <protection locked="0"/>
    </xf>
    <xf numFmtId="4" fontId="17" fillId="36" borderId="28" xfId="0" applyNumberFormat="1" applyFont="1" applyFill="1" applyBorder="1" applyAlignment="1">
      <alignment/>
    </xf>
    <xf numFmtId="4" fontId="0" fillId="36" borderId="30" xfId="0" applyNumberFormat="1" applyFill="1" applyBorder="1" applyAlignment="1">
      <alignment/>
    </xf>
    <xf numFmtId="4" fontId="17" fillId="0" borderId="28" xfId="0" applyNumberFormat="1" applyFont="1" applyBorder="1" applyAlignment="1">
      <alignment/>
    </xf>
    <xf numFmtId="4" fontId="24" fillId="0" borderId="28" xfId="0" applyNumberFormat="1" applyFont="1" applyBorder="1" applyAlignment="1">
      <alignment/>
    </xf>
    <xf numFmtId="1" fontId="0" fillId="0" borderId="28" xfId="0" applyNumberFormat="1" applyBorder="1" applyAlignment="1" applyProtection="1">
      <alignment horizontal="center" vertical="center"/>
      <protection locked="0"/>
    </xf>
    <xf numFmtId="4" fontId="23" fillId="0" borderId="28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4" fontId="25" fillId="0" borderId="28" xfId="0" applyNumberFormat="1" applyFont="1" applyBorder="1" applyAlignment="1">
      <alignment/>
    </xf>
    <xf numFmtId="4" fontId="25" fillId="0" borderId="30" xfId="0" applyNumberFormat="1" applyFont="1" applyBorder="1" applyAlignment="1">
      <alignment/>
    </xf>
    <xf numFmtId="0" fontId="28" fillId="0" borderId="28" xfId="0" applyFont="1" applyBorder="1" applyAlignment="1" applyProtection="1">
      <alignment horizontal="center" vertical="center" textRotation="180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4" fontId="17" fillId="34" borderId="47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4" fontId="17" fillId="24" borderId="25" xfId="0" applyNumberFormat="1" applyFont="1" applyFill="1" applyBorder="1" applyAlignment="1" applyProtection="1">
      <alignment vertical="center"/>
      <protection locked="0"/>
    </xf>
    <xf numFmtId="4" fontId="0" fillId="24" borderId="34" xfId="0" applyNumberFormat="1" applyFill="1" applyBorder="1" applyAlignment="1" applyProtection="1">
      <alignment vertical="center"/>
      <protection locked="0"/>
    </xf>
    <xf numFmtId="4" fontId="24" fillId="24" borderId="30" xfId="0" applyNumberFormat="1" applyFont="1" applyFill="1" applyBorder="1" applyAlignment="1" applyProtection="1">
      <alignment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17" fillId="34" borderId="35" xfId="0" applyFon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7" fillId="24" borderId="35" xfId="0" applyFont="1" applyFill="1" applyBorder="1" applyAlignment="1" applyProtection="1">
      <alignment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24" borderId="39" xfId="0" applyFont="1" applyFill="1" applyBorder="1" applyAlignment="1" applyProtection="1">
      <alignment vertical="center" wrapText="1"/>
      <protection locked="0"/>
    </xf>
    <xf numFmtId="0" fontId="24" fillId="24" borderId="30" xfId="0" applyFont="1" applyFill="1" applyBorder="1" applyAlignment="1" applyProtection="1">
      <alignment vertical="center" wrapText="1"/>
      <protection locked="0"/>
    </xf>
    <xf numFmtId="0" fontId="0" fillId="24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17" fillId="36" borderId="35" xfId="0" applyFont="1" applyFill="1" applyBorder="1" applyAlignment="1">
      <alignment/>
    </xf>
    <xf numFmtId="0" fontId="17" fillId="0" borderId="36" xfId="0" applyFont="1" applyBorder="1" applyAlignment="1">
      <alignment horizontal="center" vertical="center"/>
    </xf>
    <xf numFmtId="0" fontId="17" fillId="0" borderId="42" xfId="0" applyFont="1" applyBorder="1" applyAlignment="1">
      <alignment/>
    </xf>
    <xf numFmtId="0" fontId="24" fillId="0" borderId="43" xfId="0" applyFont="1" applyBorder="1" applyAlignment="1">
      <alignment horizontal="center" vertical="center"/>
    </xf>
    <xf numFmtId="0" fontId="24" fillId="0" borderId="39" xfId="0" applyFont="1" applyBorder="1" applyAlignment="1">
      <alignment/>
    </xf>
    <xf numFmtId="0" fontId="24" fillId="0" borderId="30" xfId="0" applyFont="1" applyBorder="1" applyAlignment="1">
      <alignment/>
    </xf>
    <xf numFmtId="0" fontId="17" fillId="0" borderId="48" xfId="0" applyFont="1" applyBorder="1" applyAlignment="1" applyProtection="1">
      <alignment horizontal="center" vertical="center" textRotation="180"/>
      <protection locked="0"/>
    </xf>
    <xf numFmtId="0" fontId="17" fillId="0" borderId="49" xfId="0" applyFont="1" applyBorder="1" applyAlignment="1" applyProtection="1">
      <alignment horizontal="center" vertical="center" textRotation="180"/>
      <protection locked="0"/>
    </xf>
    <xf numFmtId="0" fontId="28" fillId="0" borderId="50" xfId="0" applyFont="1" applyBorder="1" applyAlignment="1" applyProtection="1">
      <alignment horizontal="center" vertical="center" textRotation="180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textRotation="180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0" fillId="34" borderId="52" xfId="0" applyFill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8" fillId="0" borderId="55" xfId="0" applyFont="1" applyBorder="1" applyAlignment="1" applyProtection="1">
      <alignment horizontal="center" vertical="center" textRotation="180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0" fillId="24" borderId="58" xfId="0" applyFill="1" applyBorder="1" applyAlignment="1" applyProtection="1">
      <alignment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25" fillId="0" borderId="10" xfId="0" applyFont="1" applyBorder="1" applyAlignment="1">
      <alignment wrapText="1"/>
    </xf>
    <xf numFmtId="1" fontId="27" fillId="0" borderId="10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4" fontId="0" fillId="0" borderId="39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3" fillId="0" borderId="16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5" xfId="0" applyFont="1" applyBorder="1" applyAlignment="1">
      <alignment wrapText="1"/>
    </xf>
    <xf numFmtId="4" fontId="23" fillId="0" borderId="23" xfId="0" applyNumberFormat="1" applyFont="1" applyBorder="1" applyAlignment="1">
      <alignment/>
    </xf>
    <xf numFmtId="0" fontId="23" fillId="40" borderId="30" xfId="0" applyFont="1" applyFill="1" applyBorder="1" applyAlignment="1">
      <alignment/>
    </xf>
    <xf numFmtId="0" fontId="23" fillId="40" borderId="35" xfId="0" applyFont="1" applyFill="1" applyBorder="1" applyAlignment="1">
      <alignment/>
    </xf>
    <xf numFmtId="0" fontId="23" fillId="40" borderId="23" xfId="0" applyFont="1" applyFill="1" applyBorder="1" applyAlignment="1">
      <alignment/>
    </xf>
    <xf numFmtId="49" fontId="17" fillId="0" borderId="16" xfId="0" applyNumberFormat="1" applyFont="1" applyBorder="1" applyAlignment="1">
      <alignment horizontal="left"/>
    </xf>
    <xf numFmtId="4" fontId="17" fillId="0" borderId="39" xfId="0" applyNumberFormat="1" applyFont="1" applyBorder="1" applyAlignment="1">
      <alignment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4" fillId="0" borderId="60" xfId="0" applyFont="1" applyBorder="1" applyAlignment="1" applyProtection="1">
      <alignment horizontal="right"/>
      <protection locked="0"/>
    </xf>
    <xf numFmtId="0" fontId="24" fillId="0" borderId="61" xfId="0" applyFont="1" applyBorder="1" applyAlignment="1" applyProtection="1">
      <alignment/>
      <protection locked="0"/>
    </xf>
    <xf numFmtId="0" fontId="24" fillId="0" borderId="62" xfId="0" applyFont="1" applyBorder="1" applyAlignment="1" applyProtection="1">
      <alignment/>
      <protection locked="0"/>
    </xf>
    <xf numFmtId="0" fontId="22" fillId="41" borderId="16" xfId="0" applyFont="1" applyFill="1" applyBorder="1" applyAlignment="1" applyProtection="1">
      <alignment horizontal="center" vertical="center"/>
      <protection locked="0"/>
    </xf>
    <xf numFmtId="0" fontId="23" fillId="41" borderId="16" xfId="0" applyFont="1" applyFill="1" applyBorder="1" applyAlignment="1" applyProtection="1">
      <alignment horizontal="center" vertical="center"/>
      <protection locked="0"/>
    </xf>
    <xf numFmtId="0" fontId="17" fillId="41" borderId="16" xfId="0" applyFont="1" applyFill="1" applyBorder="1" applyAlignment="1" applyProtection="1">
      <alignment horizontal="right"/>
      <protection locked="0"/>
    </xf>
    <xf numFmtId="0" fontId="28" fillId="41" borderId="16" xfId="0" applyFont="1" applyFill="1" applyBorder="1" applyAlignment="1" applyProtection="1">
      <alignment/>
      <protection locked="0"/>
    </xf>
    <xf numFmtId="0" fontId="17" fillId="41" borderId="16" xfId="0" applyFont="1" applyFill="1" applyBorder="1" applyAlignment="1" applyProtection="1">
      <alignment/>
      <protection locked="0"/>
    </xf>
    <xf numFmtId="4" fontId="17" fillId="41" borderId="16" xfId="0" applyNumberFormat="1" applyFont="1" applyFill="1" applyBorder="1" applyAlignment="1" applyProtection="1">
      <alignment/>
      <protection locked="0"/>
    </xf>
    <xf numFmtId="0" fontId="0" fillId="41" borderId="0" xfId="0" applyFill="1" applyAlignment="1">
      <alignment/>
    </xf>
    <xf numFmtId="0" fontId="24" fillId="41" borderId="16" xfId="0" applyFont="1" applyFill="1" applyBorder="1" applyAlignment="1" applyProtection="1">
      <alignment/>
      <protection locked="0"/>
    </xf>
    <xf numFmtId="0" fontId="0" fillId="41" borderId="16" xfId="0" applyFill="1" applyBorder="1" applyAlignment="1" applyProtection="1">
      <alignment/>
      <protection locked="0"/>
    </xf>
    <xf numFmtId="4" fontId="0" fillId="41" borderId="16" xfId="0" applyNumberFormat="1" applyFill="1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4" fontId="28" fillId="0" borderId="16" xfId="0" applyNumberFormat="1" applyFont="1" applyBorder="1" applyAlignment="1" applyProtection="1">
      <alignment/>
      <protection locked="0"/>
    </xf>
    <xf numFmtId="4" fontId="28" fillId="0" borderId="16" xfId="0" applyNumberFormat="1" applyFont="1" applyBorder="1" applyAlignment="1">
      <alignment/>
    </xf>
    <xf numFmtId="0" fontId="28" fillId="0" borderId="16" xfId="0" applyFont="1" applyBorder="1" applyAlignment="1" applyProtection="1">
      <alignment horizontal="right"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4" fontId="28" fillId="0" borderId="10" xfId="0" applyNumberFormat="1" applyFont="1" applyBorder="1" applyAlignment="1" applyProtection="1">
      <alignment vertical="center"/>
      <protection locked="0"/>
    </xf>
    <xf numFmtId="0" fontId="31" fillId="0" borderId="16" xfId="0" applyFont="1" applyBorder="1" applyAlignment="1" applyProtection="1">
      <alignment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right"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4" fontId="28" fillId="0" borderId="16" xfId="0" applyNumberFormat="1" applyFont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right"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4" fontId="25" fillId="0" borderId="10" xfId="0" applyNumberFormat="1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right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right" vertical="center"/>
      <protection locked="0"/>
    </xf>
    <xf numFmtId="0" fontId="28" fillId="0" borderId="17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right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right"/>
      <protection locked="0"/>
    </xf>
    <xf numFmtId="0" fontId="28" fillId="0" borderId="23" xfId="0" applyFont="1" applyBorder="1" applyAlignment="1" applyProtection="1">
      <alignment/>
      <protection locked="0"/>
    </xf>
    <xf numFmtId="4" fontId="28" fillId="0" borderId="23" xfId="0" applyNumberFormat="1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right"/>
      <protection locked="0"/>
    </xf>
    <xf numFmtId="0" fontId="28" fillId="0" borderId="10" xfId="0" applyFont="1" applyBorder="1" applyAlignment="1" applyProtection="1">
      <alignment/>
      <protection locked="0"/>
    </xf>
    <xf numFmtId="164" fontId="25" fillId="0" borderId="10" xfId="0" applyNumberFormat="1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right"/>
      <protection locked="0"/>
    </xf>
    <xf numFmtId="0" fontId="28" fillId="0" borderId="11" xfId="0" applyFont="1" applyBorder="1" applyAlignment="1" applyProtection="1">
      <alignment/>
      <protection locked="0"/>
    </xf>
    <xf numFmtId="4" fontId="28" fillId="0" borderId="10" xfId="0" applyNumberFormat="1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17" fillId="37" borderId="48" xfId="0" applyNumberFormat="1" applyFont="1" applyFill="1" applyBorder="1" applyAlignment="1">
      <alignment vertical="center"/>
    </xf>
    <xf numFmtId="4" fontId="23" fillId="38" borderId="49" xfId="0" applyNumberFormat="1" applyFont="1" applyFill="1" applyBorder="1" applyAlignment="1">
      <alignment/>
    </xf>
    <xf numFmtId="4" fontId="28" fillId="0" borderId="17" xfId="0" applyNumberFormat="1" applyFont="1" applyBorder="1" applyAlignment="1" applyProtection="1">
      <alignment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right" vertical="center"/>
      <protection locked="0"/>
    </xf>
    <xf numFmtId="0" fontId="28" fillId="0" borderId="27" xfId="0" applyFont="1" applyBorder="1" applyAlignment="1" applyProtection="1">
      <alignment vertical="center"/>
      <protection locked="0"/>
    </xf>
    <xf numFmtId="0" fontId="24" fillId="0" borderId="27" xfId="0" applyFont="1" applyBorder="1" applyAlignment="1" applyProtection="1">
      <alignment horizontal="right" vertical="center"/>
      <protection locked="0"/>
    </xf>
    <xf numFmtId="4" fontId="25" fillId="42" borderId="15" xfId="0" applyNumberFormat="1" applyFont="1" applyFill="1" applyBorder="1" applyAlignment="1">
      <alignment/>
    </xf>
    <xf numFmtId="4" fontId="31" fillId="42" borderId="12" xfId="0" applyNumberFormat="1" applyFont="1" applyFill="1" applyBorder="1" applyAlignment="1">
      <alignment/>
    </xf>
    <xf numFmtId="4" fontId="25" fillId="30" borderId="19" xfId="0" applyNumberFormat="1" applyFont="1" applyFill="1" applyBorder="1" applyAlignment="1">
      <alignment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right" vertical="center"/>
      <protection locked="0"/>
    </xf>
    <xf numFmtId="0" fontId="17" fillId="30" borderId="27" xfId="0" applyFont="1" applyFill="1" applyBorder="1" applyAlignment="1" applyProtection="1">
      <alignment vertical="center"/>
      <protection locked="0"/>
    </xf>
    <xf numFmtId="4" fontId="28" fillId="30" borderId="16" xfId="0" applyNumberFormat="1" applyFont="1" applyFill="1" applyBorder="1" applyAlignment="1" applyProtection="1">
      <alignment vertical="center"/>
      <protection locked="0"/>
    </xf>
    <xf numFmtId="0" fontId="0" fillId="30" borderId="0" xfId="0" applyFill="1" applyAlignment="1">
      <alignment/>
    </xf>
    <xf numFmtId="0" fontId="23" fillId="0" borderId="27" xfId="0" applyFont="1" applyBorder="1" applyAlignment="1">
      <alignment/>
    </xf>
    <xf numFmtId="49" fontId="23" fillId="0" borderId="27" xfId="0" applyNumberFormat="1" applyFont="1" applyBorder="1" applyAlignment="1">
      <alignment horizontal="left"/>
    </xf>
    <xf numFmtId="0" fontId="23" fillId="0" borderId="39" xfId="0" applyFont="1" applyBorder="1" applyAlignment="1">
      <alignment/>
    </xf>
    <xf numFmtId="4" fontId="23" fillId="0" borderId="27" xfId="0" applyNumberFormat="1" applyFont="1" applyBorder="1" applyAlignment="1">
      <alignment/>
    </xf>
    <xf numFmtId="0" fontId="22" fillId="0" borderId="27" xfId="0" applyFont="1" applyBorder="1" applyAlignment="1">
      <alignment/>
    </xf>
    <xf numFmtId="49" fontId="23" fillId="0" borderId="27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9" fontId="17" fillId="0" borderId="23" xfId="0" applyNumberFormat="1" applyFont="1" applyBorder="1" applyAlignment="1">
      <alignment/>
    </xf>
    <xf numFmtId="0" fontId="17" fillId="0" borderId="23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4" fontId="23" fillId="0" borderId="35" xfId="0" applyNumberFormat="1" applyFont="1" applyBorder="1" applyAlignment="1">
      <alignment/>
    </xf>
    <xf numFmtId="4" fontId="21" fillId="8" borderId="15" xfId="0" applyNumberFormat="1" applyFont="1" applyFill="1" applyBorder="1" applyAlignment="1">
      <alignment/>
    </xf>
    <xf numFmtId="4" fontId="22" fillId="0" borderId="35" xfId="0" applyNumberFormat="1" applyFont="1" applyBorder="1" applyAlignment="1">
      <alignment/>
    </xf>
    <xf numFmtId="4" fontId="24" fillId="41" borderId="13" xfId="0" applyNumberFormat="1" applyFont="1" applyFill="1" applyBorder="1" applyAlignment="1">
      <alignment vertical="center"/>
    </xf>
    <xf numFmtId="4" fontId="24" fillId="43" borderId="12" xfId="0" applyNumberFormat="1" applyFont="1" applyFill="1" applyBorder="1" applyAlignment="1">
      <alignment/>
    </xf>
    <xf numFmtId="4" fontId="24" fillId="43" borderId="15" xfId="0" applyNumberFormat="1" applyFont="1" applyFill="1" applyBorder="1" applyAlignment="1">
      <alignment/>
    </xf>
    <xf numFmtId="0" fontId="24" fillId="41" borderId="13" xfId="0" applyFont="1" applyFill="1" applyBorder="1" applyAlignment="1" applyProtection="1">
      <alignment vertical="center"/>
      <protection locked="0"/>
    </xf>
    <xf numFmtId="0" fontId="31" fillId="41" borderId="0" xfId="0" applyFont="1" applyFill="1" applyAlignment="1" applyProtection="1">
      <alignment horizontal="left" vertical="center"/>
      <protection locked="0"/>
    </xf>
    <xf numFmtId="4" fontId="31" fillId="41" borderId="0" xfId="0" applyNumberFormat="1" applyFont="1" applyFill="1" applyAlignment="1" applyProtection="1">
      <alignment vertical="center"/>
      <protection locked="0"/>
    </xf>
    <xf numFmtId="4" fontId="24" fillId="41" borderId="0" xfId="0" applyNumberFormat="1" applyFont="1" applyFill="1" applyAlignment="1">
      <alignment vertical="center"/>
    </xf>
    <xf numFmtId="4" fontId="24" fillId="43" borderId="0" xfId="0" applyNumberFormat="1" applyFont="1" applyFill="1" applyAlignment="1">
      <alignment/>
    </xf>
    <xf numFmtId="0" fontId="31" fillId="41" borderId="28" xfId="0" applyFont="1" applyFill="1" applyBorder="1" applyAlignment="1" applyProtection="1">
      <alignment horizontal="left" vertical="center"/>
      <protection locked="0"/>
    </xf>
    <xf numFmtId="0" fontId="31" fillId="41" borderId="29" xfId="0" applyFont="1" applyFill="1" applyBorder="1" applyAlignment="1" applyProtection="1">
      <alignment horizontal="left" vertical="center"/>
      <protection locked="0"/>
    </xf>
    <xf numFmtId="0" fontId="31" fillId="41" borderId="30" xfId="0" applyFont="1" applyFill="1" applyBorder="1" applyAlignment="1" applyProtection="1">
      <alignment horizontal="left" vertical="center"/>
      <protection locked="0"/>
    </xf>
    <xf numFmtId="4" fontId="31" fillId="41" borderId="30" xfId="0" applyNumberFormat="1" applyFont="1" applyFill="1" applyBorder="1" applyAlignment="1" applyProtection="1">
      <alignment vertical="center"/>
      <protection locked="0"/>
    </xf>
    <xf numFmtId="4" fontId="24" fillId="43" borderId="16" xfId="0" applyNumberFormat="1" applyFont="1" applyFill="1" applyBorder="1" applyAlignment="1">
      <alignment/>
    </xf>
    <xf numFmtId="0" fontId="31" fillId="41" borderId="0" xfId="0" applyFont="1" applyFill="1" applyAlignment="1" applyProtection="1">
      <alignment vertical="center"/>
      <protection locked="0"/>
    </xf>
    <xf numFmtId="0" fontId="31" fillId="41" borderId="13" xfId="0" applyFont="1" applyFill="1" applyBorder="1" applyAlignment="1" applyProtection="1">
      <alignment vertical="center"/>
      <protection locked="0"/>
    </xf>
    <xf numFmtId="4" fontId="24" fillId="41" borderId="13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/>
    </xf>
    <xf numFmtId="0" fontId="19" fillId="0" borderId="0" xfId="0" applyFont="1" applyAlignment="1">
      <alignment horizontal="center"/>
    </xf>
    <xf numFmtId="0" fontId="31" fillId="41" borderId="13" xfId="0" applyFont="1" applyFill="1" applyBorder="1" applyAlignment="1" applyProtection="1">
      <alignment horizontal="center" vertical="center"/>
      <protection locked="0"/>
    </xf>
    <xf numFmtId="0" fontId="31" fillId="41" borderId="13" xfId="0" applyFont="1" applyFill="1" applyBorder="1" applyAlignment="1" applyProtection="1">
      <alignment vertical="center"/>
      <protection locked="0"/>
    </xf>
    <xf numFmtId="0" fontId="31" fillId="41" borderId="13" xfId="0" applyFont="1" applyFill="1" applyBorder="1" applyAlignment="1" applyProtection="1">
      <alignment vertical="center"/>
      <protection locked="0"/>
    </xf>
    <xf numFmtId="0" fontId="31" fillId="41" borderId="13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5" fillId="41" borderId="13" xfId="0" applyFont="1" applyFill="1" applyBorder="1" applyAlignment="1" applyProtection="1">
      <alignment horizontal="left" vertical="center"/>
      <protection locked="0"/>
    </xf>
    <xf numFmtId="0" fontId="25" fillId="41" borderId="13" xfId="0" applyFont="1" applyFill="1" applyBorder="1" applyAlignment="1" applyProtection="1">
      <alignment horizontal="left" vertical="center"/>
      <protection locked="0"/>
    </xf>
    <xf numFmtId="0" fontId="24" fillId="41" borderId="13" xfId="0" applyFont="1" applyFill="1" applyBorder="1" applyAlignment="1" applyProtection="1">
      <alignment vertical="center"/>
      <protection locked="0"/>
    </xf>
    <xf numFmtId="0" fontId="24" fillId="41" borderId="13" xfId="0" applyFont="1" applyFill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5" fillId="0" borderId="41" xfId="0" applyFont="1" applyBorder="1" applyAlignment="1" applyProtection="1">
      <alignment horizontal="left" vertical="center"/>
      <protection locked="0"/>
    </xf>
    <xf numFmtId="0" fontId="24" fillId="0" borderId="45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37" fillId="24" borderId="0" xfId="0" applyFont="1" applyFill="1" applyAlignment="1" applyProtection="1">
      <alignment horizontal="left" wrapText="1"/>
      <protection locked="0"/>
    </xf>
    <xf numFmtId="0" fontId="21" fillId="24" borderId="0" xfId="0" applyFont="1" applyFill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31" fillId="41" borderId="0" xfId="0" applyFont="1" applyFill="1" applyBorder="1" applyAlignment="1" applyProtection="1">
      <alignment vertical="center"/>
      <protection locked="0"/>
    </xf>
    <xf numFmtId="0" fontId="31" fillId="41" borderId="0" xfId="0" applyFont="1" applyFill="1" applyBorder="1" applyAlignment="1" applyProtection="1">
      <alignment vertical="center"/>
      <protection locked="0"/>
    </xf>
    <xf numFmtId="4" fontId="24" fillId="41" borderId="0" xfId="0" applyNumberFormat="1" applyFont="1" applyFill="1" applyBorder="1" applyAlignment="1">
      <alignment vertical="center"/>
    </xf>
    <xf numFmtId="4" fontId="24" fillId="43" borderId="0" xfId="0" applyNumberFormat="1" applyFont="1" applyFill="1" applyBorder="1" applyAlignment="1">
      <alignment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90" zoomScalePageLayoutView="0" workbookViewId="0" topLeftCell="A4">
      <selection activeCell="O15" sqref="O15"/>
    </sheetView>
  </sheetViews>
  <sheetFormatPr defaultColWidth="9.140625" defaultRowHeight="15"/>
  <cols>
    <col min="1" max="1" width="9.57421875" style="0" customWidth="1"/>
    <col min="5" max="5" width="14.57421875" style="0" customWidth="1"/>
    <col min="6" max="6" width="18.140625" style="0" customWidth="1"/>
    <col min="7" max="8" width="19.421875" style="0" customWidth="1"/>
    <col min="9" max="9" width="17.8515625" style="0" customWidth="1"/>
    <col min="10" max="10" width="15.421875" style="0" customWidth="1"/>
    <col min="11" max="11" width="14.8515625" style="0" customWidth="1"/>
    <col min="12" max="12" width="17.421875" style="0" customWidth="1"/>
    <col min="13" max="13" width="12.7109375" style="0" customWidth="1"/>
    <col min="15" max="15" width="12.57421875" style="0" customWidth="1"/>
  </cols>
  <sheetData>
    <row r="1" spans="1:12" ht="69" customHeight="1">
      <c r="A1" s="639" t="s">
        <v>388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1"/>
    </row>
    <row r="2" spans="1:12" ht="17.25" customHeight="1">
      <c r="A2" s="640" t="s">
        <v>372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1"/>
    </row>
    <row r="3" spans="1:11" ht="31.5" customHeight="1">
      <c r="A3" s="522" t="s">
        <v>0</v>
      </c>
      <c r="B3" s="520"/>
      <c r="C3" s="521"/>
      <c r="D3" s="521"/>
      <c r="E3" s="521"/>
      <c r="F3" s="521"/>
      <c r="G3" s="521"/>
      <c r="H3" s="521"/>
      <c r="I3" s="521"/>
      <c r="J3" s="521"/>
      <c r="K3" s="521"/>
    </row>
    <row r="4" spans="1:11" ht="15.75" customHeight="1">
      <c r="A4" s="641" t="s">
        <v>1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1" ht="1.5" customHeight="1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</row>
    <row r="6" spans="1:18" ht="33" customHeight="1">
      <c r="A6" s="642" t="s">
        <v>387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3"/>
      <c r="M6" s="3"/>
      <c r="N6" s="3"/>
      <c r="O6" s="3"/>
      <c r="P6" s="3"/>
      <c r="Q6" s="3"/>
      <c r="R6" s="3"/>
    </row>
    <row r="7" spans="1:18" ht="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</row>
    <row r="8" spans="1:11" ht="48.75" customHeight="1">
      <c r="A8" s="632"/>
      <c r="B8" s="632"/>
      <c r="C8" s="632"/>
      <c r="D8" s="632"/>
      <c r="E8" s="632"/>
      <c r="F8" s="163" t="s">
        <v>377</v>
      </c>
      <c r="G8" s="162" t="s">
        <v>361</v>
      </c>
      <c r="H8" s="162" t="s">
        <v>371</v>
      </c>
      <c r="I8" s="162" t="s">
        <v>362</v>
      </c>
      <c r="J8" s="162" t="s">
        <v>225</v>
      </c>
      <c r="K8" s="162" t="s">
        <v>226</v>
      </c>
    </row>
    <row r="9" spans="1:11" ht="15">
      <c r="A9" s="633">
        <v>1</v>
      </c>
      <c r="B9" s="634"/>
      <c r="C9" s="634"/>
      <c r="D9" s="634"/>
      <c r="E9" s="635"/>
      <c r="F9" s="164">
        <v>5</v>
      </c>
      <c r="G9" s="164">
        <v>3</v>
      </c>
      <c r="H9" s="164"/>
      <c r="I9" s="164">
        <v>5</v>
      </c>
      <c r="J9" s="164">
        <v>6</v>
      </c>
      <c r="K9" s="164">
        <v>7</v>
      </c>
    </row>
    <row r="10" spans="1:11" ht="15">
      <c r="A10" s="636" t="s">
        <v>2</v>
      </c>
      <c r="B10" s="637"/>
      <c r="C10" s="637"/>
      <c r="D10" s="637"/>
      <c r="E10" s="638"/>
      <c r="F10" s="165"/>
      <c r="G10" s="165"/>
      <c r="H10" s="165"/>
      <c r="I10" s="165"/>
      <c r="J10" s="165"/>
      <c r="K10" s="165"/>
    </row>
    <row r="11" spans="1:11" ht="15">
      <c r="A11" s="625" t="s">
        <v>3</v>
      </c>
      <c r="B11" s="625"/>
      <c r="C11" s="625"/>
      <c r="D11" s="625"/>
      <c r="E11" s="625"/>
      <c r="F11" s="604">
        <v>3885440</v>
      </c>
      <c r="G11" s="604">
        <v>27154600</v>
      </c>
      <c r="H11" s="604">
        <v>5020883</v>
      </c>
      <c r="I11" s="604">
        <v>4514086</v>
      </c>
      <c r="J11" s="605">
        <f>I11/F11*100</f>
        <v>116.17953179047933</v>
      </c>
      <c r="K11" s="606">
        <f>I11/G11*100</f>
        <v>16.623651241410293</v>
      </c>
    </row>
    <row r="12" spans="1:11" ht="15">
      <c r="A12" s="625" t="s">
        <v>4</v>
      </c>
      <c r="B12" s="625"/>
      <c r="C12" s="625"/>
      <c r="D12" s="625"/>
      <c r="E12" s="625"/>
      <c r="F12" s="604">
        <v>0</v>
      </c>
      <c r="G12" s="604">
        <v>200000</v>
      </c>
      <c r="H12" s="604"/>
      <c r="I12" s="604"/>
      <c r="J12" s="605" t="e">
        <f>I12/F12*100</f>
        <v>#DIV/0!</v>
      </c>
      <c r="K12" s="606">
        <f>I12/G12*100</f>
        <v>0</v>
      </c>
    </row>
    <row r="13" spans="1:13" ht="15">
      <c r="A13" s="625" t="s">
        <v>5</v>
      </c>
      <c r="B13" s="625"/>
      <c r="C13" s="625"/>
      <c r="D13" s="625"/>
      <c r="E13" s="625"/>
      <c r="F13" s="604">
        <v>2838991</v>
      </c>
      <c r="G13" s="604">
        <v>3494600</v>
      </c>
      <c r="H13" s="604">
        <v>3582200</v>
      </c>
      <c r="I13" s="604">
        <v>3085326</v>
      </c>
      <c r="J13" s="605">
        <f>I13/F13*100</f>
        <v>108.67685033168475</v>
      </c>
      <c r="K13" s="606">
        <f>I13/G13*100</f>
        <v>88.2883877983174</v>
      </c>
      <c r="M13" s="5"/>
    </row>
    <row r="14" spans="1:15" ht="15">
      <c r="A14" s="625" t="s">
        <v>6</v>
      </c>
      <c r="B14" s="625"/>
      <c r="C14" s="625"/>
      <c r="D14" s="625"/>
      <c r="E14" s="625"/>
      <c r="F14" s="604">
        <v>1575692</v>
      </c>
      <c r="G14" s="604">
        <v>23860000</v>
      </c>
      <c r="H14" s="604">
        <v>1039000</v>
      </c>
      <c r="I14" s="604">
        <v>1009263</v>
      </c>
      <c r="J14" s="605">
        <f>I14/F14*100</f>
        <v>64.05204824293072</v>
      </c>
      <c r="K14" s="606">
        <f>I14/G14*100</f>
        <v>4.229937133277452</v>
      </c>
      <c r="L14" s="5"/>
      <c r="M14" s="5"/>
      <c r="O14" s="5"/>
    </row>
    <row r="15" spans="1:11" ht="15">
      <c r="A15" s="625" t="s">
        <v>8</v>
      </c>
      <c r="B15" s="625"/>
      <c r="C15" s="625"/>
      <c r="D15" s="625"/>
      <c r="E15" s="625"/>
      <c r="F15" s="604">
        <f>F11+F12-F13-F14</f>
        <v>-529243</v>
      </c>
      <c r="G15" s="604">
        <f>G11+G12-G13-G14</f>
        <v>0</v>
      </c>
      <c r="H15" s="604">
        <f>H11+H12-H13-H14</f>
        <v>399683</v>
      </c>
      <c r="I15" s="604">
        <f>I11+I12-I13-I14</f>
        <v>419497</v>
      </c>
      <c r="J15" s="605">
        <f>I15/F15*100</f>
        <v>-79.2635896932033</v>
      </c>
      <c r="K15" s="606" t="e">
        <f>I15/G15*100</f>
        <v>#DIV/0!</v>
      </c>
    </row>
    <row r="16" spans="1:11" ht="5.25" customHeight="1">
      <c r="A16" s="622"/>
      <c r="B16" s="622"/>
      <c r="C16" s="622"/>
      <c r="D16" s="622"/>
      <c r="E16" s="622"/>
      <c r="F16" s="622"/>
      <c r="G16" s="622"/>
      <c r="H16" s="622"/>
      <c r="I16" s="622"/>
      <c r="J16" s="622"/>
      <c r="K16" s="622"/>
    </row>
    <row r="17" spans="1:11" ht="15">
      <c r="A17" s="629" t="s">
        <v>92</v>
      </c>
      <c r="B17" s="629"/>
      <c r="C17" s="629"/>
      <c r="D17" s="629"/>
      <c r="E17" s="629"/>
      <c r="F17" s="607"/>
      <c r="G17" s="607"/>
      <c r="H17" s="607"/>
      <c r="I17" s="607"/>
      <c r="J17" s="605"/>
      <c r="K17" s="606"/>
    </row>
    <row r="18" spans="1:11" ht="15">
      <c r="A18" s="625" t="s">
        <v>9</v>
      </c>
      <c r="B18" s="625"/>
      <c r="C18" s="625"/>
      <c r="D18" s="625"/>
      <c r="E18" s="625"/>
      <c r="F18" s="604">
        <v>0</v>
      </c>
      <c r="G18" s="604">
        <v>0</v>
      </c>
      <c r="H18" s="604"/>
      <c r="I18" s="604">
        <v>0</v>
      </c>
      <c r="J18" s="605" t="e">
        <f>I18/F18*100</f>
        <v>#DIV/0!</v>
      </c>
      <c r="K18" s="606" t="e">
        <f>I18/G18*100</f>
        <v>#DIV/0!</v>
      </c>
    </row>
    <row r="19" spans="1:11" ht="15">
      <c r="A19" s="625" t="s">
        <v>7</v>
      </c>
      <c r="B19" s="625"/>
      <c r="C19" s="625"/>
      <c r="D19" s="625"/>
      <c r="E19" s="625"/>
      <c r="F19" s="604">
        <v>0</v>
      </c>
      <c r="G19" s="604">
        <v>0</v>
      </c>
      <c r="H19" s="604"/>
      <c r="I19" s="604">
        <v>0</v>
      </c>
      <c r="J19" s="605" t="e">
        <f>I19/F19*100</f>
        <v>#DIV/0!</v>
      </c>
      <c r="K19" s="606" t="e">
        <f>I19/G19*100</f>
        <v>#DIV/0!</v>
      </c>
    </row>
    <row r="20" spans="1:11" ht="15">
      <c r="A20" s="625" t="s">
        <v>10</v>
      </c>
      <c r="B20" s="625"/>
      <c r="C20" s="625"/>
      <c r="D20" s="625"/>
      <c r="E20" s="625"/>
      <c r="F20" s="604">
        <f>F18-F19</f>
        <v>0</v>
      </c>
      <c r="G20" s="604">
        <f>G18-G19</f>
        <v>0</v>
      </c>
      <c r="H20" s="604"/>
      <c r="I20" s="604">
        <f>I18-I19</f>
        <v>0</v>
      </c>
      <c r="J20" s="605" t="e">
        <f>I20/F20*100</f>
        <v>#DIV/0!</v>
      </c>
      <c r="K20" s="606" t="e">
        <f>I20/G20*100</f>
        <v>#DIV/0!</v>
      </c>
    </row>
    <row r="21" spans="1:11" ht="6.75" customHeight="1">
      <c r="A21" s="608"/>
      <c r="B21" s="608"/>
      <c r="C21" s="608"/>
      <c r="D21" s="608"/>
      <c r="E21" s="608"/>
      <c r="F21" s="609"/>
      <c r="G21" s="610"/>
      <c r="H21" s="610"/>
      <c r="I21" s="610"/>
      <c r="J21" s="611"/>
      <c r="K21" s="611"/>
    </row>
    <row r="22" spans="1:11" ht="15">
      <c r="A22" s="612" t="s">
        <v>223</v>
      </c>
      <c r="B22" s="613"/>
      <c r="C22" s="613"/>
      <c r="D22" s="613"/>
      <c r="E22" s="614"/>
      <c r="F22" s="615">
        <f>F15+F20</f>
        <v>-529243</v>
      </c>
      <c r="G22" s="615">
        <f>G15+G20</f>
        <v>0</v>
      </c>
      <c r="H22" s="615">
        <f>H15+H20</f>
        <v>399683</v>
      </c>
      <c r="I22" s="615">
        <f>I15+I20</f>
        <v>419497</v>
      </c>
      <c r="J22" s="616">
        <f>I22/F22*100</f>
        <v>-79.2635896932033</v>
      </c>
      <c r="K22" s="616" t="e">
        <f>I22/G22*100</f>
        <v>#DIV/0!</v>
      </c>
    </row>
    <row r="23" spans="1:11" ht="9" customHeight="1">
      <c r="A23" s="608"/>
      <c r="B23" s="608"/>
      <c r="C23" s="608"/>
      <c r="D23" s="608"/>
      <c r="E23" s="608"/>
      <c r="F23" s="617"/>
      <c r="G23" s="610"/>
      <c r="H23" s="610"/>
      <c r="I23" s="610"/>
      <c r="J23" s="610"/>
      <c r="K23" s="610"/>
    </row>
    <row r="24" spans="1:11" ht="15">
      <c r="A24" s="628" t="s">
        <v>220</v>
      </c>
      <c r="B24" s="629"/>
      <c r="C24" s="629"/>
      <c r="D24" s="629"/>
      <c r="E24" s="629"/>
      <c r="F24" s="618"/>
      <c r="G24" s="604"/>
      <c r="H24" s="604"/>
      <c r="I24" s="604"/>
      <c r="J24" s="604"/>
      <c r="K24" s="604"/>
    </row>
    <row r="25" spans="1:11" ht="15">
      <c r="A25" s="630" t="s">
        <v>221</v>
      </c>
      <c r="B25" s="631"/>
      <c r="C25" s="631"/>
      <c r="D25" s="631"/>
      <c r="E25" s="631"/>
      <c r="F25" s="619">
        <v>129559</v>
      </c>
      <c r="G25" s="619"/>
      <c r="H25" s="619"/>
      <c r="I25" s="619">
        <v>-399683</v>
      </c>
      <c r="J25" s="605">
        <f>I25/F25*100</f>
        <v>-308.49497140299013</v>
      </c>
      <c r="K25" s="606" t="e">
        <f>I25/G25*100</f>
        <v>#DIV/0!</v>
      </c>
    </row>
    <row r="26" spans="1:11" ht="15">
      <c r="A26" s="623" t="s">
        <v>222</v>
      </c>
      <c r="B26" s="624"/>
      <c r="C26" s="624"/>
      <c r="D26" s="624"/>
      <c r="E26" s="624"/>
      <c r="F26" s="604">
        <f>F15+F20+F25</f>
        <v>-399684</v>
      </c>
      <c r="G26" s="604">
        <f>G15+G20+G25</f>
        <v>0</v>
      </c>
      <c r="H26" s="604">
        <f>H15+H20+H25</f>
        <v>399683</v>
      </c>
      <c r="I26" s="604">
        <f>I15+I20+I25</f>
        <v>19814</v>
      </c>
      <c r="J26" s="605">
        <f>I26/F26*100</f>
        <v>-4.95741635892355</v>
      </c>
      <c r="K26" s="606" t="e">
        <f>I26/G26*100</f>
        <v>#DIV/0!</v>
      </c>
    </row>
    <row r="27" spans="1:11" ht="15">
      <c r="A27" s="664"/>
      <c r="B27" s="665"/>
      <c r="C27" s="665"/>
      <c r="D27" s="665"/>
      <c r="E27" s="665"/>
      <c r="F27" s="666"/>
      <c r="G27" s="666"/>
      <c r="H27" s="666"/>
      <c r="I27" s="666"/>
      <c r="J27" s="667"/>
      <c r="K27" s="667"/>
    </row>
    <row r="28" spans="1:11" ht="15">
      <c r="A28" s="664"/>
      <c r="B28" s="665"/>
      <c r="C28" s="665"/>
      <c r="D28" s="665"/>
      <c r="E28" s="665"/>
      <c r="F28" s="666"/>
      <c r="G28" s="666"/>
      <c r="H28" s="666"/>
      <c r="I28" s="666"/>
      <c r="J28" s="667"/>
      <c r="K28" s="667"/>
    </row>
    <row r="29" spans="1:11" ht="27" customHeight="1">
      <c r="A29" s="626" t="s">
        <v>11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</row>
    <row r="30" spans="1:11" ht="25.5" customHeight="1">
      <c r="A30" s="7" t="s">
        <v>12</v>
      </c>
      <c r="B30" s="8"/>
      <c r="C30" s="8"/>
      <c r="D30" s="8"/>
      <c r="E30" s="2"/>
      <c r="F30" s="2"/>
      <c r="G30" s="2"/>
      <c r="H30" s="2"/>
      <c r="I30" s="2"/>
      <c r="J30" s="2"/>
      <c r="K30" s="2"/>
    </row>
    <row r="31" spans="1:11" ht="26.25" customHeight="1">
      <c r="A31" s="627" t="s">
        <v>266</v>
      </c>
      <c r="B31" s="627"/>
      <c r="C31" s="627"/>
      <c r="D31" s="627"/>
      <c r="E31" s="627"/>
      <c r="F31" s="627"/>
      <c r="G31" s="627"/>
      <c r="H31" s="627"/>
      <c r="I31" s="627"/>
      <c r="J31" s="627"/>
      <c r="K31" s="627"/>
    </row>
  </sheetData>
  <sheetProtection selectLockedCells="1" selectUnlockedCells="1"/>
  <mergeCells count="22">
    <mergeCell ref="A1:K1"/>
    <mergeCell ref="A2:K2"/>
    <mergeCell ref="A4:K4"/>
    <mergeCell ref="A6:K6"/>
    <mergeCell ref="A14:E14"/>
    <mergeCell ref="A15:E15"/>
    <mergeCell ref="A29:K29"/>
    <mergeCell ref="A31:K31"/>
    <mergeCell ref="A24:E24"/>
    <mergeCell ref="A25:E25"/>
    <mergeCell ref="A8:E8"/>
    <mergeCell ref="A11:E11"/>
    <mergeCell ref="A17:E17"/>
    <mergeCell ref="A18:E18"/>
    <mergeCell ref="A9:E9"/>
    <mergeCell ref="A10:E10"/>
    <mergeCell ref="A16:K16"/>
    <mergeCell ref="A26:E26"/>
    <mergeCell ref="A19:E19"/>
    <mergeCell ref="A20:E20"/>
    <mergeCell ref="A12:E12"/>
    <mergeCell ref="A13:E13"/>
  </mergeCells>
  <printOptions/>
  <pageMargins left="0.7086614173228347" right="0.7086614173228347" top="0.4724409448818898" bottom="0.5511811023622047" header="0.5118110236220472" footer="0.31496062992125984"/>
  <pageSetup fitToHeight="0" fitToWidth="1" horizontalDpi="300" verticalDpi="300" orientation="landscape" paperSize="9" scale="83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view="pageBreakPreview" zoomScaleSheetLayoutView="100" workbookViewId="0" topLeftCell="A1">
      <selection activeCell="G67" sqref="G67"/>
    </sheetView>
  </sheetViews>
  <sheetFormatPr defaultColWidth="9.140625" defaultRowHeight="15"/>
  <cols>
    <col min="1" max="1" width="2.7109375" style="6" customWidth="1"/>
    <col min="2" max="2" width="3.28125" style="6" customWidth="1"/>
    <col min="3" max="3" width="4.57421875" style="6" customWidth="1"/>
    <col min="4" max="4" width="5.421875" style="6" customWidth="1"/>
    <col min="5" max="5" width="68.8515625" style="0" customWidth="1"/>
    <col min="6" max="6" width="17.00390625" style="0" customWidth="1"/>
    <col min="7" max="9" width="17.421875" style="5" customWidth="1"/>
    <col min="10" max="10" width="14.140625" style="5" customWidth="1"/>
    <col min="11" max="11" width="13.8515625" style="5" customWidth="1"/>
  </cols>
  <sheetData>
    <row r="1" spans="1:11" ht="59.25" customHeight="1">
      <c r="A1" s="166" t="s">
        <v>13</v>
      </c>
      <c r="B1" s="166" t="s">
        <v>14</v>
      </c>
      <c r="C1" s="166" t="s">
        <v>15</v>
      </c>
      <c r="D1" s="172" t="s">
        <v>94</v>
      </c>
      <c r="E1" s="18" t="s">
        <v>93</v>
      </c>
      <c r="F1" s="162" t="s">
        <v>255</v>
      </c>
      <c r="G1" s="162" t="s">
        <v>361</v>
      </c>
      <c r="H1" s="162" t="s">
        <v>369</v>
      </c>
      <c r="I1" s="162" t="s">
        <v>362</v>
      </c>
      <c r="J1" s="163" t="s">
        <v>363</v>
      </c>
      <c r="K1" s="163" t="s">
        <v>374</v>
      </c>
    </row>
    <row r="2" spans="1:11" ht="15">
      <c r="A2" s="643">
        <v>1</v>
      </c>
      <c r="B2" s="644"/>
      <c r="C2" s="644"/>
      <c r="D2" s="644"/>
      <c r="E2" s="645"/>
      <c r="F2" s="10">
        <v>2</v>
      </c>
      <c r="G2" s="10">
        <v>3</v>
      </c>
      <c r="H2" s="10">
        <v>4</v>
      </c>
      <c r="I2" s="10">
        <v>5</v>
      </c>
      <c r="J2" s="167">
        <v>6</v>
      </c>
      <c r="K2" s="155">
        <v>7</v>
      </c>
    </row>
    <row r="3" spans="1:11" ht="15.75">
      <c r="A3" s="11"/>
      <c r="B3" s="11"/>
      <c r="C3" s="11"/>
      <c r="D3" s="11"/>
      <c r="E3" s="12" t="s">
        <v>16</v>
      </c>
      <c r="F3" s="13">
        <f>SUM(F5+F60)</f>
        <v>3885440</v>
      </c>
      <c r="G3" s="13">
        <f>SUM(G5+G60)</f>
        <v>27354600</v>
      </c>
      <c r="H3" s="13">
        <f>SUM(H5+H60)</f>
        <v>5020883</v>
      </c>
      <c r="I3" s="13">
        <f>SUM(I5+I60)</f>
        <v>4514086.27</v>
      </c>
      <c r="J3" s="168">
        <f>I3/F3*100</f>
        <v>116.17953873949925</v>
      </c>
      <c r="K3" s="602">
        <f>I3/H3*100</f>
        <v>89.90622306873112</v>
      </c>
    </row>
    <row r="4" spans="1:11" ht="3.75" customHeight="1">
      <c r="A4" s="342"/>
      <c r="B4" s="342"/>
      <c r="C4" s="342"/>
      <c r="D4" s="342"/>
      <c r="E4" s="343"/>
      <c r="F4" s="344"/>
      <c r="G4" s="344"/>
      <c r="H4" s="344"/>
      <c r="I4" s="344"/>
      <c r="J4" s="345"/>
      <c r="K4" s="156" t="e">
        <f>I4/H4*100</f>
        <v>#DIV/0!</v>
      </c>
    </row>
    <row r="5" spans="1:11" ht="20.25" customHeight="1">
      <c r="A5" s="14">
        <v>6</v>
      </c>
      <c r="B5" s="15"/>
      <c r="C5" s="15"/>
      <c r="D5" s="15"/>
      <c r="E5" s="16" t="s">
        <v>16</v>
      </c>
      <c r="F5" s="17">
        <f>SUM(F6+F19+F26+F36+F49+F55)</f>
        <v>3885440</v>
      </c>
      <c r="G5" s="17">
        <f>SUM(G6+G19+G26+G36+G49+G55)</f>
        <v>27154600</v>
      </c>
      <c r="H5" s="17">
        <f>SUM(H6+H19+H26+H36+H49+H55)</f>
        <v>5020883</v>
      </c>
      <c r="I5" s="17">
        <f>SUM(I6+I19+I26+I36+I49+I55)</f>
        <v>4514086.27</v>
      </c>
      <c r="J5" s="169">
        <f>I5/F5*100</f>
        <v>116.17953873949925</v>
      </c>
      <c r="K5" s="156">
        <f>I5/H5*100</f>
        <v>89.90622306873112</v>
      </c>
    </row>
    <row r="6" spans="1:11" ht="15.75">
      <c r="A6" s="20"/>
      <c r="B6" s="21">
        <v>61</v>
      </c>
      <c r="C6" s="20"/>
      <c r="D6" s="20"/>
      <c r="E6" s="16" t="s">
        <v>17</v>
      </c>
      <c r="F6" s="22">
        <f>SUM(F7+F13+F16)</f>
        <v>778202</v>
      </c>
      <c r="G6" s="22">
        <f>SUM(G7+G13+G16)</f>
        <v>2171000</v>
      </c>
      <c r="H6" s="22">
        <f>SUM(H7+H13+H16)</f>
        <v>2711083</v>
      </c>
      <c r="I6" s="22">
        <f>SUM(I7+I13+I16)</f>
        <v>2436503.52</v>
      </c>
      <c r="J6" s="170">
        <f aca="true" t="shared" si="0" ref="J6:J18">I6/F6*100</f>
        <v>313.0939678900851</v>
      </c>
      <c r="K6" s="156">
        <f>I6/H6*100</f>
        <v>89.87196334453796</v>
      </c>
    </row>
    <row r="7" spans="1:11" ht="15">
      <c r="A7" s="300"/>
      <c r="B7" s="300"/>
      <c r="C7" s="563">
        <v>611</v>
      </c>
      <c r="D7" s="563"/>
      <c r="E7" s="564" t="s">
        <v>18</v>
      </c>
      <c r="F7" s="565">
        <f>SUM(F8:F11)-F12</f>
        <v>682534</v>
      </c>
      <c r="G7" s="565">
        <f>SUM(G8:G11)-G12</f>
        <v>2080000</v>
      </c>
      <c r="H7" s="565">
        <f>SUM(H8:H11)-H12</f>
        <v>2599583</v>
      </c>
      <c r="I7" s="565">
        <f>SUM(I8:I11)-I12</f>
        <v>2338675.27</v>
      </c>
      <c r="J7" s="287">
        <f t="shared" si="0"/>
        <v>342.64597368043206</v>
      </c>
      <c r="K7" s="288">
        <f>I7/H7*100</f>
        <v>89.96347760390802</v>
      </c>
    </row>
    <row r="8" spans="1:11" ht="15">
      <c r="A8" s="300"/>
      <c r="B8" s="300"/>
      <c r="C8" s="173"/>
      <c r="D8" s="198">
        <v>6111</v>
      </c>
      <c r="E8" s="198" t="s">
        <v>18</v>
      </c>
      <c r="F8" s="302">
        <v>724697</v>
      </c>
      <c r="G8" s="302">
        <v>2000000</v>
      </c>
      <c r="H8" s="302">
        <v>2512000</v>
      </c>
      <c r="I8" s="302">
        <v>2257855.12</v>
      </c>
      <c r="J8" s="287">
        <f t="shared" si="0"/>
        <v>311.5585023809951</v>
      </c>
      <c r="K8" s="288">
        <f aca="true" t="shared" si="1" ref="K8:K18">I8/H8*100</f>
        <v>89.88276751592356</v>
      </c>
    </row>
    <row r="9" spans="1:11" ht="15">
      <c r="A9" s="300"/>
      <c r="B9" s="300"/>
      <c r="C9" s="303"/>
      <c r="D9" s="199">
        <v>6112</v>
      </c>
      <c r="E9" s="199" t="s">
        <v>254</v>
      </c>
      <c r="F9" s="302">
        <v>82631</v>
      </c>
      <c r="G9" s="302">
        <v>50000</v>
      </c>
      <c r="H9" s="302">
        <v>50000</v>
      </c>
      <c r="I9" s="302">
        <v>54377.6</v>
      </c>
      <c r="J9" s="287"/>
      <c r="K9" s="288">
        <f t="shared" si="1"/>
        <v>108.7552</v>
      </c>
    </row>
    <row r="10" spans="1:11" ht="15">
      <c r="A10" s="300"/>
      <c r="B10" s="300"/>
      <c r="C10" s="303"/>
      <c r="D10" s="199">
        <v>6113</v>
      </c>
      <c r="E10" s="199" t="s">
        <v>253</v>
      </c>
      <c r="F10" s="302">
        <v>18032</v>
      </c>
      <c r="G10" s="302">
        <v>20000</v>
      </c>
      <c r="H10" s="302">
        <v>20000</v>
      </c>
      <c r="I10" s="302">
        <v>32250.97</v>
      </c>
      <c r="J10" s="287"/>
      <c r="K10" s="288">
        <f t="shared" si="1"/>
        <v>161.25485</v>
      </c>
    </row>
    <row r="11" spans="1:11" ht="15">
      <c r="A11" s="300"/>
      <c r="B11" s="300"/>
      <c r="C11" s="303"/>
      <c r="D11" s="199">
        <v>6114</v>
      </c>
      <c r="E11" s="199" t="s">
        <v>252</v>
      </c>
      <c r="F11" s="302">
        <v>1913</v>
      </c>
      <c r="G11" s="302">
        <v>10000</v>
      </c>
      <c r="H11" s="302">
        <v>17583</v>
      </c>
      <c r="I11" s="302">
        <v>303.28</v>
      </c>
      <c r="J11" s="287"/>
      <c r="K11" s="288">
        <f t="shared" si="1"/>
        <v>1.7248478644144911</v>
      </c>
    </row>
    <row r="12" spans="1:11" ht="15">
      <c r="A12" s="300"/>
      <c r="B12" s="300"/>
      <c r="C12" s="303"/>
      <c r="D12" s="199">
        <v>6117</v>
      </c>
      <c r="E12" s="199" t="s">
        <v>251</v>
      </c>
      <c r="F12" s="302">
        <v>144739</v>
      </c>
      <c r="G12" s="302"/>
      <c r="H12" s="302"/>
      <c r="I12" s="302">
        <v>6111.7</v>
      </c>
      <c r="J12" s="287"/>
      <c r="K12" s="288" t="e">
        <f t="shared" si="1"/>
        <v>#DIV/0!</v>
      </c>
    </row>
    <row r="13" spans="1:11" ht="15">
      <c r="A13" s="566"/>
      <c r="B13" s="566"/>
      <c r="C13" s="563">
        <v>613</v>
      </c>
      <c r="D13" s="567"/>
      <c r="E13" s="568" t="s">
        <v>19</v>
      </c>
      <c r="F13" s="569">
        <f>SUM(F14:F15)</f>
        <v>78397</v>
      </c>
      <c r="G13" s="569">
        <f>SUM(G14:G15)</f>
        <v>70000</v>
      </c>
      <c r="H13" s="569">
        <f>SUM(H14:H15)</f>
        <v>90000</v>
      </c>
      <c r="I13" s="569">
        <f>SUM(I14:I15)</f>
        <v>78569.85</v>
      </c>
      <c r="J13" s="287">
        <f t="shared" si="0"/>
        <v>100.22048037552457</v>
      </c>
      <c r="K13" s="288">
        <f t="shared" si="1"/>
        <v>87.29983333333334</v>
      </c>
    </row>
    <row r="14" spans="1:11" ht="15">
      <c r="A14" s="300"/>
      <c r="B14" s="300"/>
      <c r="C14" s="173"/>
      <c r="D14" s="171">
        <v>6131</v>
      </c>
      <c r="E14" s="171" t="s">
        <v>95</v>
      </c>
      <c r="F14" s="302">
        <v>16552</v>
      </c>
      <c r="G14" s="302">
        <v>20000</v>
      </c>
      <c r="H14" s="302">
        <v>20000</v>
      </c>
      <c r="I14" s="302">
        <v>14235.56</v>
      </c>
      <c r="J14" s="287">
        <f t="shared" si="0"/>
        <v>86.00507491541808</v>
      </c>
      <c r="K14" s="288">
        <f t="shared" si="1"/>
        <v>71.1778</v>
      </c>
    </row>
    <row r="15" spans="1:11" ht="15">
      <c r="A15" s="300"/>
      <c r="B15" s="300"/>
      <c r="C15" s="173"/>
      <c r="D15" s="171">
        <v>6134</v>
      </c>
      <c r="E15" s="171" t="s">
        <v>96</v>
      </c>
      <c r="F15" s="302">
        <v>61845</v>
      </c>
      <c r="G15" s="302">
        <v>50000</v>
      </c>
      <c r="H15" s="302">
        <v>70000</v>
      </c>
      <c r="I15" s="302">
        <v>64334.29</v>
      </c>
      <c r="J15" s="287">
        <f t="shared" si="0"/>
        <v>104.02504648718572</v>
      </c>
      <c r="K15" s="288">
        <f t="shared" si="1"/>
        <v>91.90612857142857</v>
      </c>
    </row>
    <row r="16" spans="1:11" ht="15">
      <c r="A16" s="566"/>
      <c r="B16" s="566"/>
      <c r="C16" s="563">
        <v>614</v>
      </c>
      <c r="D16" s="563"/>
      <c r="E16" s="564" t="s">
        <v>20</v>
      </c>
      <c r="F16" s="569">
        <f>SUM(F17:F18)</f>
        <v>17271</v>
      </c>
      <c r="G16" s="569">
        <f>SUM(G17:G18)</f>
        <v>21000</v>
      </c>
      <c r="H16" s="569">
        <f>SUM(H17:H18)</f>
        <v>21500</v>
      </c>
      <c r="I16" s="569">
        <f>SUM(I17:I18)</f>
        <v>19258.4</v>
      </c>
      <c r="J16" s="287">
        <f t="shared" si="0"/>
        <v>111.50715071507152</v>
      </c>
      <c r="K16" s="288">
        <f t="shared" si="1"/>
        <v>89.5739534883721</v>
      </c>
    </row>
    <row r="17" spans="1:11" ht="15">
      <c r="A17" s="300"/>
      <c r="B17" s="300"/>
      <c r="C17" s="173"/>
      <c r="D17" s="171">
        <v>6142</v>
      </c>
      <c r="E17" s="171" t="s">
        <v>97</v>
      </c>
      <c r="F17" s="302">
        <v>16996</v>
      </c>
      <c r="G17" s="302">
        <v>20000</v>
      </c>
      <c r="H17" s="302">
        <v>20000</v>
      </c>
      <c r="I17" s="302">
        <v>18617.99</v>
      </c>
      <c r="J17" s="287">
        <f t="shared" si="0"/>
        <v>109.54336314426925</v>
      </c>
      <c r="K17" s="288">
        <f t="shared" si="1"/>
        <v>93.08995000000002</v>
      </c>
    </row>
    <row r="18" spans="1:11" ht="15">
      <c r="A18" s="300"/>
      <c r="B18" s="300"/>
      <c r="C18" s="173"/>
      <c r="D18" s="171">
        <v>6145</v>
      </c>
      <c r="E18" s="171" t="s">
        <v>98</v>
      </c>
      <c r="F18" s="302">
        <v>275</v>
      </c>
      <c r="G18" s="302">
        <v>1000</v>
      </c>
      <c r="H18" s="302">
        <v>1500</v>
      </c>
      <c r="I18" s="302">
        <v>640.41</v>
      </c>
      <c r="J18" s="287">
        <f t="shared" si="0"/>
        <v>232.87636363636364</v>
      </c>
      <c r="K18" s="288">
        <f t="shared" si="1"/>
        <v>42.693999999999996</v>
      </c>
    </row>
    <row r="19" spans="1:11" ht="15">
      <c r="A19" s="23"/>
      <c r="B19" s="24">
        <v>63</v>
      </c>
      <c r="C19" s="25"/>
      <c r="D19" s="25"/>
      <c r="E19" s="26" t="s">
        <v>22</v>
      </c>
      <c r="F19" s="22">
        <f>SUM(F20+F23)</f>
        <v>2342567</v>
      </c>
      <c r="G19" s="22">
        <f>SUM(G20+G23)</f>
        <v>24022000</v>
      </c>
      <c r="H19" s="22">
        <f>SUM(H20+H23)</f>
        <v>1346000</v>
      </c>
      <c r="I19" s="22">
        <f>SUM(I20+I23)</f>
        <v>1261681.6600000001</v>
      </c>
      <c r="J19" s="170">
        <f aca="true" t="shared" si="2" ref="J19:J25">I19/F19*100</f>
        <v>53.85893594505515</v>
      </c>
      <c r="K19" s="157">
        <f aca="true" t="shared" si="3" ref="K19:K27">I19/H19*100</f>
        <v>93.73563595839526</v>
      </c>
    </row>
    <row r="20" spans="1:11" ht="15">
      <c r="A20" s="570"/>
      <c r="B20" s="570"/>
      <c r="C20" s="563">
        <v>633</v>
      </c>
      <c r="D20" s="563"/>
      <c r="E20" s="564" t="s">
        <v>23</v>
      </c>
      <c r="F20" s="569">
        <f>SUM(F21:F22)</f>
        <v>2046134</v>
      </c>
      <c r="G20" s="569">
        <f>SUM(G21:G22)</f>
        <v>23622000</v>
      </c>
      <c r="H20" s="569">
        <f>SUM(H21:H22)</f>
        <v>796000</v>
      </c>
      <c r="I20" s="569">
        <f>SUM(I21:I22)</f>
        <v>725237</v>
      </c>
      <c r="J20" s="287">
        <f t="shared" si="2"/>
        <v>35.44425731648074</v>
      </c>
      <c r="K20" s="288">
        <f t="shared" si="3"/>
        <v>91.11017587939698</v>
      </c>
    </row>
    <row r="21" spans="1:11" ht="15">
      <c r="A21" s="305"/>
      <c r="B21" s="305"/>
      <c r="C21" s="173"/>
      <c r="D21" s="171">
        <v>6331</v>
      </c>
      <c r="E21" s="171" t="s">
        <v>99</v>
      </c>
      <c r="F21" s="306">
        <v>1226047</v>
      </c>
      <c r="G21" s="306">
        <v>52000</v>
      </c>
      <c r="H21" s="306">
        <v>346000</v>
      </c>
      <c r="I21" s="306">
        <v>330237</v>
      </c>
      <c r="J21" s="287">
        <f t="shared" si="2"/>
        <v>26.935101182907346</v>
      </c>
      <c r="K21" s="288">
        <f t="shared" si="3"/>
        <v>95.44421965317919</v>
      </c>
    </row>
    <row r="22" spans="1:11" ht="15">
      <c r="A22" s="305"/>
      <c r="B22" s="305"/>
      <c r="C22" s="173"/>
      <c r="D22" s="171">
        <v>6332</v>
      </c>
      <c r="E22" s="171" t="s">
        <v>100</v>
      </c>
      <c r="F22" s="306">
        <v>820087</v>
      </c>
      <c r="G22" s="306">
        <v>23570000</v>
      </c>
      <c r="H22" s="306">
        <v>450000</v>
      </c>
      <c r="I22" s="306">
        <v>395000</v>
      </c>
      <c r="J22" s="287"/>
      <c r="K22" s="288">
        <f t="shared" si="3"/>
        <v>87.77777777777777</v>
      </c>
    </row>
    <row r="23" spans="1:11" ht="15">
      <c r="A23" s="570"/>
      <c r="B23" s="570"/>
      <c r="C23" s="563">
        <v>634</v>
      </c>
      <c r="D23" s="563"/>
      <c r="E23" s="564" t="s">
        <v>24</v>
      </c>
      <c r="F23" s="569">
        <f>SUM(F24:F25)</f>
        <v>296433</v>
      </c>
      <c r="G23" s="569">
        <f>SUM(G24:G25)</f>
        <v>400000</v>
      </c>
      <c r="H23" s="569">
        <f>SUM(H24:H25)</f>
        <v>550000</v>
      </c>
      <c r="I23" s="569">
        <f>SUM(I24:I25)</f>
        <v>536444.66</v>
      </c>
      <c r="J23" s="287">
        <f t="shared" si="2"/>
        <v>180.966579294478</v>
      </c>
      <c r="K23" s="288">
        <f t="shared" si="3"/>
        <v>97.53539272727274</v>
      </c>
    </row>
    <row r="24" spans="1:11" ht="15">
      <c r="A24" s="305"/>
      <c r="B24" s="305"/>
      <c r="C24" s="173"/>
      <c r="D24" s="173">
        <v>6341</v>
      </c>
      <c r="E24" s="171" t="s">
        <v>102</v>
      </c>
      <c r="F24" s="306">
        <v>296433</v>
      </c>
      <c r="G24" s="306">
        <v>400000</v>
      </c>
      <c r="H24" s="306">
        <v>550000</v>
      </c>
      <c r="I24" s="306">
        <v>536444.66</v>
      </c>
      <c r="J24" s="287"/>
      <c r="K24" s="288">
        <f t="shared" si="3"/>
        <v>97.53539272727274</v>
      </c>
    </row>
    <row r="25" spans="1:11" ht="15">
      <c r="A25" s="305"/>
      <c r="B25" s="305"/>
      <c r="C25" s="173"/>
      <c r="D25" s="171">
        <v>6342</v>
      </c>
      <c r="E25" s="171" t="s">
        <v>101</v>
      </c>
      <c r="F25" s="306">
        <v>0</v>
      </c>
      <c r="G25" s="306"/>
      <c r="H25" s="306"/>
      <c r="I25" s="306">
        <v>0</v>
      </c>
      <c r="J25" s="287" t="e">
        <f t="shared" si="2"/>
        <v>#DIV/0!</v>
      </c>
      <c r="K25" s="288" t="e">
        <f t="shared" si="3"/>
        <v>#DIV/0!</v>
      </c>
    </row>
    <row r="26" spans="1:11" ht="15">
      <c r="A26" s="23"/>
      <c r="B26" s="24">
        <v>64</v>
      </c>
      <c r="C26" s="25"/>
      <c r="D26" s="25"/>
      <c r="E26" s="16" t="s">
        <v>25</v>
      </c>
      <c r="F26" s="17">
        <f>SUM(F27+F31)</f>
        <v>404090</v>
      </c>
      <c r="G26" s="17">
        <f>SUM(G27+G31)</f>
        <v>398600</v>
      </c>
      <c r="H26" s="17">
        <f>SUM(H27+H31)</f>
        <v>349700</v>
      </c>
      <c r="I26" s="17">
        <f>SUM(I27+I31)</f>
        <v>267697.55</v>
      </c>
      <c r="J26" s="170">
        <f>I26/F26*100</f>
        <v>66.24701180430101</v>
      </c>
      <c r="K26" s="157">
        <f t="shared" si="3"/>
        <v>76.55062911066628</v>
      </c>
    </row>
    <row r="27" spans="1:11" ht="15">
      <c r="A27" s="305"/>
      <c r="B27" s="570"/>
      <c r="C27" s="563">
        <v>641</v>
      </c>
      <c r="D27" s="563"/>
      <c r="E27" s="564" t="s">
        <v>26</v>
      </c>
      <c r="F27" s="569">
        <f>SUM(F28:F30)</f>
        <v>6</v>
      </c>
      <c r="G27" s="569">
        <f>SUM(G28:G30)</f>
        <v>1000</v>
      </c>
      <c r="H27" s="569">
        <f>SUM(H28:H30)</f>
        <v>1000</v>
      </c>
      <c r="I27" s="569">
        <f>SUM(I28:I30)</f>
        <v>2.12</v>
      </c>
      <c r="J27" s="287">
        <f aca="true" t="shared" si="4" ref="J27:J34">I27/F27*100</f>
        <v>35.333333333333336</v>
      </c>
      <c r="K27" s="288">
        <f t="shared" si="3"/>
        <v>0.212</v>
      </c>
    </row>
    <row r="28" spans="1:11" ht="15">
      <c r="A28" s="305"/>
      <c r="B28" s="305"/>
      <c r="C28" s="173"/>
      <c r="D28" s="558">
        <v>6412</v>
      </c>
      <c r="E28" s="174" t="s">
        <v>103</v>
      </c>
      <c r="F28" s="304"/>
      <c r="G28" s="304"/>
      <c r="H28" s="304"/>
      <c r="I28" s="304"/>
      <c r="J28" s="287"/>
      <c r="K28" s="288" t="e">
        <f aca="true" t="shared" si="5" ref="K28:K35">I28/H28*100</f>
        <v>#DIV/0!</v>
      </c>
    </row>
    <row r="29" spans="1:11" ht="15">
      <c r="A29" s="305"/>
      <c r="B29" s="305"/>
      <c r="C29" s="173"/>
      <c r="D29" s="171">
        <v>6413</v>
      </c>
      <c r="E29" s="171" t="s">
        <v>103</v>
      </c>
      <c r="F29" s="304">
        <v>6</v>
      </c>
      <c r="G29" s="304">
        <v>1000</v>
      </c>
      <c r="H29" s="304">
        <v>1000</v>
      </c>
      <c r="I29" s="304">
        <v>2.12</v>
      </c>
      <c r="J29" s="287">
        <f t="shared" si="4"/>
        <v>35.333333333333336</v>
      </c>
      <c r="K29" s="288">
        <f t="shared" si="5"/>
        <v>0.212</v>
      </c>
    </row>
    <row r="30" spans="1:11" ht="15">
      <c r="A30" s="305"/>
      <c r="B30" s="305"/>
      <c r="C30" s="173"/>
      <c r="D30" s="171">
        <v>6414</v>
      </c>
      <c r="E30" s="171" t="s">
        <v>104</v>
      </c>
      <c r="F30" s="304">
        <v>0</v>
      </c>
      <c r="G30" s="304"/>
      <c r="H30" s="304"/>
      <c r="I30" s="304">
        <v>0</v>
      </c>
      <c r="J30" s="287" t="e">
        <f t="shared" si="4"/>
        <v>#DIV/0!</v>
      </c>
      <c r="K30" s="288" t="e">
        <f t="shared" si="5"/>
        <v>#DIV/0!</v>
      </c>
    </row>
    <row r="31" spans="1:11" ht="15">
      <c r="A31" s="570"/>
      <c r="B31" s="570"/>
      <c r="C31" s="563">
        <v>642</v>
      </c>
      <c r="D31" s="563"/>
      <c r="E31" s="564" t="s">
        <v>27</v>
      </c>
      <c r="F31" s="569">
        <f>SUM(F32:F35)</f>
        <v>404084</v>
      </c>
      <c r="G31" s="569">
        <f>SUM(G32:G35)</f>
        <v>397600</v>
      </c>
      <c r="H31" s="569">
        <f>SUM(H32:H35)</f>
        <v>348700</v>
      </c>
      <c r="I31" s="569">
        <f>SUM(I32:I35)</f>
        <v>267695.43</v>
      </c>
      <c r="J31" s="287">
        <f t="shared" si="4"/>
        <v>66.24747082289821</v>
      </c>
      <c r="K31" s="288">
        <f t="shared" si="5"/>
        <v>76.76955262403212</v>
      </c>
    </row>
    <row r="32" spans="1:11" ht="15">
      <c r="A32" s="305"/>
      <c r="B32" s="305"/>
      <c r="C32" s="173"/>
      <c r="D32" s="524">
        <v>6421</v>
      </c>
      <c r="E32" s="174" t="s">
        <v>322</v>
      </c>
      <c r="F32" s="304">
        <v>67091</v>
      </c>
      <c r="G32" s="304">
        <v>36000</v>
      </c>
      <c r="H32" s="304"/>
      <c r="I32" s="304"/>
      <c r="J32" s="287"/>
      <c r="K32" s="288" t="e">
        <f t="shared" si="5"/>
        <v>#DIV/0!</v>
      </c>
    </row>
    <row r="33" spans="1:11" ht="15">
      <c r="A33" s="305"/>
      <c r="B33" s="305"/>
      <c r="C33" s="173"/>
      <c r="D33" s="171">
        <v>6422</v>
      </c>
      <c r="E33" s="171" t="s">
        <v>105</v>
      </c>
      <c r="F33" s="304">
        <v>226978</v>
      </c>
      <c r="G33" s="304">
        <v>239600</v>
      </c>
      <c r="H33" s="304">
        <v>226700</v>
      </c>
      <c r="I33" s="304">
        <v>163082.31</v>
      </c>
      <c r="J33" s="287">
        <f t="shared" si="4"/>
        <v>71.84939068984659</v>
      </c>
      <c r="K33" s="288">
        <f t="shared" si="5"/>
        <v>71.93749889722099</v>
      </c>
    </row>
    <row r="34" spans="1:11" ht="15">
      <c r="A34" s="305"/>
      <c r="B34" s="305"/>
      <c r="C34" s="173"/>
      <c r="D34" s="171">
        <v>6423</v>
      </c>
      <c r="E34" s="171" t="s">
        <v>107</v>
      </c>
      <c r="F34" s="304">
        <v>96044</v>
      </c>
      <c r="G34" s="304">
        <v>102000</v>
      </c>
      <c r="H34" s="304">
        <v>102000</v>
      </c>
      <c r="I34" s="304">
        <v>95200</v>
      </c>
      <c r="J34" s="287">
        <f t="shared" si="4"/>
        <v>99.12123610012078</v>
      </c>
      <c r="K34" s="288">
        <f t="shared" si="5"/>
        <v>93.33333333333333</v>
      </c>
    </row>
    <row r="35" spans="1:11" s="28" customFormat="1" ht="15">
      <c r="A35" s="307"/>
      <c r="B35" s="307"/>
      <c r="C35" s="308"/>
      <c r="D35" s="171">
        <v>6429</v>
      </c>
      <c r="E35" s="171" t="s">
        <v>106</v>
      </c>
      <c r="F35" s="306">
        <v>13971</v>
      </c>
      <c r="G35" s="306">
        <v>20000</v>
      </c>
      <c r="H35" s="306">
        <v>20000</v>
      </c>
      <c r="I35" s="306">
        <v>9413.12</v>
      </c>
      <c r="J35" s="287">
        <f aca="true" t="shared" si="6" ref="J35:J44">I35/F35*100</f>
        <v>67.37613628229904</v>
      </c>
      <c r="K35" s="288">
        <f t="shared" si="5"/>
        <v>47.0656</v>
      </c>
    </row>
    <row r="36" spans="1:11" ht="30">
      <c r="A36" s="23"/>
      <c r="B36" s="24">
        <v>65</v>
      </c>
      <c r="C36" s="25"/>
      <c r="D36" s="25"/>
      <c r="E36" s="26" t="s">
        <v>28</v>
      </c>
      <c r="F36" s="17">
        <f>SUM(F37+F42+F46)</f>
        <v>309431</v>
      </c>
      <c r="G36" s="17">
        <f>SUM(G37+G42+G46)</f>
        <v>511000</v>
      </c>
      <c r="H36" s="17">
        <f>SUM(H37+H42+H46)</f>
        <v>562100</v>
      </c>
      <c r="I36" s="17">
        <f>SUM(I37+I42+I46)</f>
        <v>507304.07999999996</v>
      </c>
      <c r="J36" s="170">
        <f t="shared" si="6"/>
        <v>163.9474002281607</v>
      </c>
      <c r="K36" s="157">
        <f>I36/H36*100</f>
        <v>90.25157089485856</v>
      </c>
    </row>
    <row r="37" spans="1:11" ht="15">
      <c r="A37" s="305"/>
      <c r="B37" s="570"/>
      <c r="C37" s="563">
        <v>651</v>
      </c>
      <c r="D37" s="563"/>
      <c r="E37" s="564" t="s">
        <v>29</v>
      </c>
      <c r="F37" s="569">
        <f>SUM(F38+F39+F40+F41)</f>
        <v>11541</v>
      </c>
      <c r="G37" s="569">
        <f>SUM(G38+G39+G40+G41)</f>
        <v>7000</v>
      </c>
      <c r="H37" s="569">
        <f>SUM(H38+H39+H40+H41)</f>
        <v>7000</v>
      </c>
      <c r="I37" s="569">
        <f>SUM(I38+I39+I40+I41)</f>
        <v>739.12</v>
      </c>
      <c r="J37" s="287">
        <f t="shared" si="6"/>
        <v>6.404297721168009</v>
      </c>
      <c r="K37" s="288">
        <f>I37/H37*100</f>
        <v>10.558857142857143</v>
      </c>
    </row>
    <row r="38" spans="1:11" ht="15">
      <c r="A38" s="305"/>
      <c r="B38" s="305"/>
      <c r="C38" s="173"/>
      <c r="D38" s="558">
        <v>6511</v>
      </c>
      <c r="E38" s="174" t="s">
        <v>335</v>
      </c>
      <c r="F38" s="304">
        <v>2061</v>
      </c>
      <c r="G38" s="304">
        <v>2000</v>
      </c>
      <c r="H38" s="304">
        <v>2000</v>
      </c>
      <c r="I38" s="304">
        <v>739.12</v>
      </c>
      <c r="J38" s="287"/>
      <c r="K38" s="288">
        <f aca="true" t="shared" si="7" ref="K38:K48">I38/H38*100</f>
        <v>36.956</v>
      </c>
    </row>
    <row r="39" spans="1:11" ht="15">
      <c r="A39" s="305"/>
      <c r="B39" s="305"/>
      <c r="C39" s="173"/>
      <c r="D39" s="171">
        <v>6512</v>
      </c>
      <c r="E39" s="171" t="s">
        <v>108</v>
      </c>
      <c r="F39" s="304">
        <v>9480</v>
      </c>
      <c r="G39" s="304">
        <v>5000</v>
      </c>
      <c r="H39" s="304">
        <v>5000</v>
      </c>
      <c r="I39" s="304"/>
      <c r="J39" s="287">
        <f t="shared" si="6"/>
        <v>0</v>
      </c>
      <c r="K39" s="288">
        <f t="shared" si="7"/>
        <v>0</v>
      </c>
    </row>
    <row r="40" spans="1:11" ht="15">
      <c r="A40" s="305"/>
      <c r="B40" s="305"/>
      <c r="C40" s="173"/>
      <c r="D40" s="526">
        <v>6513</v>
      </c>
      <c r="E40" s="525" t="s">
        <v>323</v>
      </c>
      <c r="F40" s="304">
        <v>0</v>
      </c>
      <c r="G40" s="304"/>
      <c r="H40" s="304"/>
      <c r="I40" s="304">
        <v>0</v>
      </c>
      <c r="J40" s="287"/>
      <c r="K40" s="288" t="e">
        <f t="shared" si="7"/>
        <v>#DIV/0!</v>
      </c>
    </row>
    <row r="41" spans="1:11" ht="15">
      <c r="A41" s="305"/>
      <c r="B41" s="305"/>
      <c r="C41" s="173"/>
      <c r="D41" s="174">
        <v>6514</v>
      </c>
      <c r="E41" s="174" t="s">
        <v>109</v>
      </c>
      <c r="F41" s="304">
        <v>0</v>
      </c>
      <c r="G41" s="304"/>
      <c r="H41" s="304"/>
      <c r="I41" s="304">
        <v>0</v>
      </c>
      <c r="J41" s="287" t="e">
        <f t="shared" si="6"/>
        <v>#DIV/0!</v>
      </c>
      <c r="K41" s="288" t="e">
        <f t="shared" si="7"/>
        <v>#DIV/0!</v>
      </c>
    </row>
    <row r="42" spans="1:11" ht="15">
      <c r="A42" s="305"/>
      <c r="B42" s="570"/>
      <c r="C42" s="563">
        <v>652</v>
      </c>
      <c r="D42" s="563"/>
      <c r="E42" s="564" t="s">
        <v>30</v>
      </c>
      <c r="F42" s="569">
        <f>SUM(F43:F45)</f>
        <v>142118</v>
      </c>
      <c r="G42" s="569">
        <f>SUM(G43:G45)</f>
        <v>304000</v>
      </c>
      <c r="H42" s="569">
        <f>SUM(H43:H45)</f>
        <v>385100</v>
      </c>
      <c r="I42" s="569">
        <f>SUM(I43:I45)</f>
        <v>364619.50999999995</v>
      </c>
      <c r="J42" s="287">
        <f t="shared" si="6"/>
        <v>256.561104152887</v>
      </c>
      <c r="K42" s="288">
        <f t="shared" si="7"/>
        <v>94.68177356530771</v>
      </c>
    </row>
    <row r="43" spans="1:11" ht="15">
      <c r="A43" s="305"/>
      <c r="B43" s="305"/>
      <c r="C43" s="173"/>
      <c r="D43" s="173">
        <v>6522</v>
      </c>
      <c r="E43" s="301" t="s">
        <v>111</v>
      </c>
      <c r="F43" s="304">
        <v>3600</v>
      </c>
      <c r="G43" s="304">
        <v>4000</v>
      </c>
      <c r="H43" s="304">
        <v>4000</v>
      </c>
      <c r="I43" s="304">
        <v>1762.66</v>
      </c>
      <c r="J43" s="341">
        <f t="shared" si="6"/>
        <v>48.962777777777774</v>
      </c>
      <c r="K43" s="288">
        <f t="shared" si="7"/>
        <v>44.066500000000005</v>
      </c>
    </row>
    <row r="44" spans="1:11" ht="15">
      <c r="A44" s="305"/>
      <c r="B44" s="305"/>
      <c r="C44" s="173"/>
      <c r="D44" s="173">
        <v>6524</v>
      </c>
      <c r="E44" s="301" t="s">
        <v>112</v>
      </c>
      <c r="F44" s="304">
        <v>133433</v>
      </c>
      <c r="G44" s="304">
        <v>300000</v>
      </c>
      <c r="H44" s="304">
        <v>380000</v>
      </c>
      <c r="I44" s="304">
        <v>361781.62</v>
      </c>
      <c r="J44" s="341">
        <f t="shared" si="6"/>
        <v>271.13354267684906</v>
      </c>
      <c r="K44" s="288">
        <f t="shared" si="7"/>
        <v>95.2056894736842</v>
      </c>
    </row>
    <row r="45" spans="1:11" ht="15">
      <c r="A45" s="305"/>
      <c r="B45" s="305"/>
      <c r="C45" s="173"/>
      <c r="D45" s="173">
        <v>6526</v>
      </c>
      <c r="E45" s="301" t="s">
        <v>110</v>
      </c>
      <c r="F45" s="304">
        <v>5085</v>
      </c>
      <c r="G45" s="304"/>
      <c r="H45" s="304">
        <v>1100</v>
      </c>
      <c r="I45" s="304">
        <v>1075.23</v>
      </c>
      <c r="J45" s="287"/>
      <c r="K45" s="288">
        <f t="shared" si="7"/>
        <v>97.74818181818182</v>
      </c>
    </row>
    <row r="46" spans="1:11" ht="15">
      <c r="A46" s="570"/>
      <c r="B46" s="570"/>
      <c r="C46" s="563">
        <v>653</v>
      </c>
      <c r="D46" s="563"/>
      <c r="E46" s="564" t="s">
        <v>31</v>
      </c>
      <c r="F46" s="569">
        <f>SUM(F47+F48)</f>
        <v>155772</v>
      </c>
      <c r="G46" s="569">
        <f>SUM(G47+G48)</f>
        <v>200000</v>
      </c>
      <c r="H46" s="569">
        <f>SUM(H47+H48)</f>
        <v>170000</v>
      </c>
      <c r="I46" s="569">
        <f>SUM(I47+I48)</f>
        <v>141945.45</v>
      </c>
      <c r="J46" s="287">
        <f>I46/F46*100</f>
        <v>91.12385409444573</v>
      </c>
      <c r="K46" s="288">
        <f t="shared" si="7"/>
        <v>83.49732352941177</v>
      </c>
    </row>
    <row r="47" spans="1:11" ht="15">
      <c r="A47" s="305"/>
      <c r="B47" s="305"/>
      <c r="C47" s="173"/>
      <c r="D47" s="171">
        <v>6531</v>
      </c>
      <c r="E47" s="171" t="s">
        <v>114</v>
      </c>
      <c r="F47" s="304">
        <v>15777</v>
      </c>
      <c r="G47" s="304">
        <v>50000</v>
      </c>
      <c r="H47" s="304">
        <v>20000</v>
      </c>
      <c r="I47" s="304">
        <v>13319.13</v>
      </c>
      <c r="J47" s="341">
        <f>I47/F47*100</f>
        <v>84.42118273436013</v>
      </c>
      <c r="K47" s="288">
        <f t="shared" si="7"/>
        <v>66.59564999999999</v>
      </c>
    </row>
    <row r="48" spans="1:11" ht="15">
      <c r="A48" s="305"/>
      <c r="B48" s="305"/>
      <c r="C48" s="173"/>
      <c r="D48" s="198">
        <v>6532</v>
      </c>
      <c r="E48" s="198" t="s">
        <v>113</v>
      </c>
      <c r="F48" s="304">
        <v>139995</v>
      </c>
      <c r="G48" s="304">
        <v>150000</v>
      </c>
      <c r="H48" s="304">
        <v>150000</v>
      </c>
      <c r="I48" s="304">
        <v>128626.32</v>
      </c>
      <c r="J48" s="341">
        <f>I48/F48*100</f>
        <v>91.87922425800922</v>
      </c>
      <c r="K48" s="288">
        <f t="shared" si="7"/>
        <v>85.75088000000001</v>
      </c>
    </row>
    <row r="49" spans="1:11" ht="22.5" customHeight="1">
      <c r="A49" s="205"/>
      <c r="B49" s="206">
        <v>66</v>
      </c>
      <c r="C49" s="207"/>
      <c r="D49" s="208"/>
      <c r="E49" s="209" t="s">
        <v>211</v>
      </c>
      <c r="F49" s="210">
        <f>SUM(F50+F52)</f>
        <v>46394</v>
      </c>
      <c r="G49" s="210">
        <f>SUM(G50+G52)</f>
        <v>50000</v>
      </c>
      <c r="H49" s="210">
        <f>SUM(H50+H52)</f>
        <v>50000</v>
      </c>
      <c r="I49" s="210">
        <f>SUM(I50+I52)</f>
        <v>40565</v>
      </c>
      <c r="J49" s="584">
        <f>I49/F49*100</f>
        <v>87.4358753287063</v>
      </c>
      <c r="K49" s="583">
        <f aca="true" t="shared" si="8" ref="K49:K56">I49/H49*100</f>
        <v>81.13</v>
      </c>
    </row>
    <row r="50" spans="1:11" s="533" customFormat="1" ht="22.5" customHeight="1">
      <c r="A50" s="527"/>
      <c r="B50" s="528"/>
      <c r="C50" s="529">
        <v>661</v>
      </c>
      <c r="D50" s="530"/>
      <c r="E50" s="531" t="s">
        <v>324</v>
      </c>
      <c r="F50" s="532">
        <f>SUM(F51)</f>
        <v>46394</v>
      </c>
      <c r="G50" s="532">
        <f>SUM(G51)</f>
        <v>50000</v>
      </c>
      <c r="H50" s="532">
        <f>SUM(H51)</f>
        <v>50000</v>
      </c>
      <c r="I50" s="532">
        <f>SUM(I51)</f>
        <v>40565</v>
      </c>
      <c r="J50" s="341">
        <f aca="true" t="shared" si="9" ref="J50:J63">I50/F50*100</f>
        <v>87.4358753287063</v>
      </c>
      <c r="K50" s="288">
        <f t="shared" si="8"/>
        <v>81.13</v>
      </c>
    </row>
    <row r="51" spans="1:11" s="533" customFormat="1" ht="22.5" customHeight="1">
      <c r="A51" s="527"/>
      <c r="B51" s="528"/>
      <c r="C51" s="529"/>
      <c r="D51" s="534">
        <v>6615</v>
      </c>
      <c r="E51" s="535" t="s">
        <v>325</v>
      </c>
      <c r="F51" s="536">
        <v>46394</v>
      </c>
      <c r="G51" s="536">
        <v>50000</v>
      </c>
      <c r="H51" s="536">
        <v>50000</v>
      </c>
      <c r="I51" s="536">
        <v>40565</v>
      </c>
      <c r="J51" s="341">
        <f t="shared" si="9"/>
        <v>87.4358753287063</v>
      </c>
      <c r="K51" s="288">
        <f t="shared" si="8"/>
        <v>81.13</v>
      </c>
    </row>
    <row r="52" spans="1:11" ht="15">
      <c r="A52" s="549"/>
      <c r="B52" s="549"/>
      <c r="C52" s="571">
        <v>663</v>
      </c>
      <c r="D52" s="537"/>
      <c r="E52" s="537" t="s">
        <v>212</v>
      </c>
      <c r="F52" s="538">
        <f>SUM(F53+F54)</f>
        <v>0</v>
      </c>
      <c r="G52" s="538">
        <f>SUM(G53+G54)</f>
        <v>0</v>
      </c>
      <c r="H52" s="538"/>
      <c r="I52" s="538">
        <f>SUM(I53+I54)</f>
        <v>0</v>
      </c>
      <c r="J52" s="341" t="e">
        <f t="shared" si="9"/>
        <v>#DIV/0!</v>
      </c>
      <c r="K52" s="288" t="e">
        <f t="shared" si="8"/>
        <v>#DIV/0!</v>
      </c>
    </row>
    <row r="53" spans="1:11" ht="15">
      <c r="A53" s="310"/>
      <c r="B53" s="310"/>
      <c r="C53" s="311"/>
      <c r="D53" s="199">
        <v>6631</v>
      </c>
      <c r="E53" s="199" t="s">
        <v>50</v>
      </c>
      <c r="F53" s="312">
        <v>0</v>
      </c>
      <c r="G53" s="312"/>
      <c r="H53" s="312"/>
      <c r="I53" s="312">
        <v>0</v>
      </c>
      <c r="J53" s="341" t="e">
        <f t="shared" si="9"/>
        <v>#DIV/0!</v>
      </c>
      <c r="K53" s="288" t="e">
        <f t="shared" si="8"/>
        <v>#DIV/0!</v>
      </c>
    </row>
    <row r="54" spans="1:11" ht="15">
      <c r="A54" s="310"/>
      <c r="B54" s="310"/>
      <c r="C54" s="311"/>
      <c r="D54" s="199">
        <v>6632</v>
      </c>
      <c r="E54" s="199" t="s">
        <v>250</v>
      </c>
      <c r="F54" s="312">
        <v>0</v>
      </c>
      <c r="G54" s="312"/>
      <c r="H54" s="312"/>
      <c r="I54" s="312">
        <v>0</v>
      </c>
      <c r="J54" s="341" t="e">
        <f t="shared" si="9"/>
        <v>#DIV/0!</v>
      </c>
      <c r="K54" s="288" t="e">
        <f t="shared" si="8"/>
        <v>#DIV/0!</v>
      </c>
    </row>
    <row r="55" spans="1:11" ht="15">
      <c r="A55" s="274"/>
      <c r="B55" s="275">
        <v>68</v>
      </c>
      <c r="C55" s="276"/>
      <c r="D55" s="276"/>
      <c r="E55" s="277" t="s">
        <v>247</v>
      </c>
      <c r="F55" s="210">
        <f>SUM(F56+F58)</f>
        <v>4756</v>
      </c>
      <c r="G55" s="210">
        <f>SUM(G56+G58)</f>
        <v>2000</v>
      </c>
      <c r="H55" s="210">
        <f>SUM(H56+H58)</f>
        <v>2000</v>
      </c>
      <c r="I55" s="210">
        <f>SUM(I56+I58)</f>
        <v>334.46</v>
      </c>
      <c r="J55" s="584">
        <f t="shared" si="9"/>
        <v>7.032380151387721</v>
      </c>
      <c r="K55" s="583">
        <f t="shared" si="8"/>
        <v>16.723</v>
      </c>
    </row>
    <row r="56" spans="1:11" ht="15">
      <c r="A56" s="549"/>
      <c r="B56" s="559"/>
      <c r="C56" s="560">
        <v>681</v>
      </c>
      <c r="D56" s="561"/>
      <c r="E56" s="561" t="s">
        <v>336</v>
      </c>
      <c r="F56" s="562">
        <f>SUM(F57)</f>
        <v>475</v>
      </c>
      <c r="G56" s="562">
        <f>SUM(G57)</f>
        <v>1000</v>
      </c>
      <c r="H56" s="562">
        <f>SUM(H57)</f>
        <v>1000</v>
      </c>
      <c r="I56" s="562">
        <f>SUM(I57)</f>
        <v>224.72</v>
      </c>
      <c r="J56" s="341">
        <f t="shared" si="9"/>
        <v>47.30947368421052</v>
      </c>
      <c r="K56" s="288">
        <f t="shared" si="8"/>
        <v>22.472</v>
      </c>
    </row>
    <row r="57" spans="1:11" ht="15">
      <c r="A57" s="310"/>
      <c r="B57" s="314"/>
      <c r="C57" s="315"/>
      <c r="D57" s="279">
        <v>6818</v>
      </c>
      <c r="E57" s="279" t="s">
        <v>337</v>
      </c>
      <c r="F57" s="316">
        <v>475</v>
      </c>
      <c r="G57" s="317">
        <v>1000</v>
      </c>
      <c r="H57" s="317">
        <v>1000</v>
      </c>
      <c r="I57" s="316">
        <v>224.72</v>
      </c>
      <c r="J57" s="341">
        <f t="shared" si="9"/>
        <v>47.30947368421052</v>
      </c>
      <c r="K57" s="288">
        <f aca="true" t="shared" si="10" ref="K57:K63">I57/H57*100</f>
        <v>22.472</v>
      </c>
    </row>
    <row r="58" spans="1:11" ht="15">
      <c r="A58" s="310"/>
      <c r="B58" s="559"/>
      <c r="C58" s="560">
        <v>683</v>
      </c>
      <c r="D58" s="561"/>
      <c r="E58" s="561" t="s">
        <v>248</v>
      </c>
      <c r="F58" s="562">
        <f>SUM(F59)</f>
        <v>4281</v>
      </c>
      <c r="G58" s="562">
        <f>SUM(G59)</f>
        <v>1000</v>
      </c>
      <c r="H58" s="562">
        <f>SUM(H59)</f>
        <v>1000</v>
      </c>
      <c r="I58" s="562">
        <f>SUM(I59)</f>
        <v>109.74</v>
      </c>
      <c r="J58" s="341">
        <f t="shared" si="9"/>
        <v>2.5634197617379115</v>
      </c>
      <c r="K58" s="288">
        <f t="shared" si="10"/>
        <v>10.973999999999998</v>
      </c>
    </row>
    <row r="59" spans="1:11" ht="15">
      <c r="A59" s="310"/>
      <c r="B59" s="559"/>
      <c r="C59" s="560"/>
      <c r="D59" s="279">
        <v>6831</v>
      </c>
      <c r="E59" s="561" t="s">
        <v>248</v>
      </c>
      <c r="F59" s="316">
        <v>4281</v>
      </c>
      <c r="G59" s="316">
        <v>1000</v>
      </c>
      <c r="H59" s="316">
        <v>1000</v>
      </c>
      <c r="I59" s="316">
        <v>109.74</v>
      </c>
      <c r="J59" s="341">
        <f t="shared" si="9"/>
        <v>2.5634197617379115</v>
      </c>
      <c r="K59" s="288">
        <f t="shared" si="10"/>
        <v>10.973999999999998</v>
      </c>
    </row>
    <row r="60" spans="1:11" ht="20.25" customHeight="1">
      <c r="A60" s="549">
        <v>7</v>
      </c>
      <c r="B60" s="559"/>
      <c r="C60" s="560"/>
      <c r="D60" s="279"/>
      <c r="E60" s="561" t="s">
        <v>344</v>
      </c>
      <c r="F60" s="562">
        <f aca="true" t="shared" si="11" ref="F60:I62">SUM(F61)</f>
        <v>0</v>
      </c>
      <c r="G60" s="562">
        <f t="shared" si="11"/>
        <v>200000</v>
      </c>
      <c r="H60" s="562">
        <f t="shared" si="11"/>
        <v>0</v>
      </c>
      <c r="I60" s="562">
        <f t="shared" si="11"/>
        <v>0</v>
      </c>
      <c r="J60" s="341" t="e">
        <f t="shared" si="9"/>
        <v>#DIV/0!</v>
      </c>
      <c r="K60" s="288" t="e">
        <f t="shared" si="10"/>
        <v>#DIV/0!</v>
      </c>
    </row>
    <row r="61" spans="1:11" ht="15">
      <c r="A61" s="310"/>
      <c r="B61" s="559">
        <v>71</v>
      </c>
      <c r="C61" s="560"/>
      <c r="D61" s="279"/>
      <c r="E61" s="561" t="s">
        <v>346</v>
      </c>
      <c r="F61" s="562">
        <f t="shared" si="11"/>
        <v>0</v>
      </c>
      <c r="G61" s="562">
        <f t="shared" si="11"/>
        <v>200000</v>
      </c>
      <c r="H61" s="562">
        <f t="shared" si="11"/>
        <v>0</v>
      </c>
      <c r="I61" s="562">
        <f t="shared" si="11"/>
        <v>0</v>
      </c>
      <c r="J61" s="341" t="e">
        <f t="shared" si="9"/>
        <v>#DIV/0!</v>
      </c>
      <c r="K61" s="288" t="e">
        <f t="shared" si="10"/>
        <v>#DIV/0!</v>
      </c>
    </row>
    <row r="62" spans="1:11" ht="15">
      <c r="A62" s="310"/>
      <c r="B62" s="559"/>
      <c r="C62" s="560">
        <v>711</v>
      </c>
      <c r="D62" s="279"/>
      <c r="E62" s="561" t="s">
        <v>345</v>
      </c>
      <c r="F62" s="562">
        <f t="shared" si="11"/>
        <v>0</v>
      </c>
      <c r="G62" s="562">
        <f t="shared" si="11"/>
        <v>200000</v>
      </c>
      <c r="H62" s="562">
        <f t="shared" si="11"/>
        <v>0</v>
      </c>
      <c r="I62" s="562">
        <f t="shared" si="11"/>
        <v>0</v>
      </c>
      <c r="J62" s="341" t="e">
        <f t="shared" si="9"/>
        <v>#DIV/0!</v>
      </c>
      <c r="K62" s="288" t="e">
        <f t="shared" si="10"/>
        <v>#DIV/0!</v>
      </c>
    </row>
    <row r="63" spans="1:11" ht="15">
      <c r="A63" s="310"/>
      <c r="B63" s="310"/>
      <c r="C63" s="311"/>
      <c r="D63" s="199">
        <v>7111</v>
      </c>
      <c r="E63" s="199" t="s">
        <v>208</v>
      </c>
      <c r="F63" s="312"/>
      <c r="G63" s="318">
        <v>200000</v>
      </c>
      <c r="H63" s="318"/>
      <c r="I63" s="312"/>
      <c r="J63" s="341" t="e">
        <f t="shared" si="9"/>
        <v>#DIV/0!</v>
      </c>
      <c r="K63" s="288" t="e">
        <f t="shared" si="10"/>
        <v>#DIV/0!</v>
      </c>
    </row>
    <row r="64" spans="1:11" ht="15" customHeight="1">
      <c r="A64" s="8"/>
      <c r="B64" s="8"/>
      <c r="C64" s="29"/>
      <c r="D64" s="29"/>
      <c r="E64" s="2"/>
      <c r="F64" s="573"/>
      <c r="G64" s="573" t="s">
        <v>338</v>
      </c>
      <c r="H64" s="573"/>
      <c r="I64" s="573"/>
      <c r="J64" s="573"/>
      <c r="K64" s="572"/>
    </row>
    <row r="65" spans="1:11" ht="24" customHeight="1">
      <c r="A65" s="289"/>
      <c r="B65" s="289"/>
      <c r="C65" s="290"/>
      <c r="D65" s="290"/>
      <c r="E65" s="291" t="s">
        <v>267</v>
      </c>
      <c r="F65" s="574">
        <f>F67+F135</f>
        <v>4414683</v>
      </c>
      <c r="G65" s="574">
        <f>G67+G135</f>
        <v>27354600</v>
      </c>
      <c r="H65" s="574">
        <f>H67+H135</f>
        <v>4621200</v>
      </c>
      <c r="I65" s="574">
        <f>I67+I135</f>
        <v>4094588.34</v>
      </c>
      <c r="J65" s="575">
        <f>I65/F65*100</f>
        <v>92.74931722164422</v>
      </c>
      <c r="K65" s="293">
        <f>I65/H65*100</f>
        <v>88.60443910672552</v>
      </c>
    </row>
    <row r="66" spans="1:11" ht="3" customHeight="1">
      <c r="A66" s="175"/>
      <c r="B66" s="175"/>
      <c r="C66" s="176"/>
      <c r="D66" s="176"/>
      <c r="E66" s="177"/>
      <c r="F66" s="30"/>
      <c r="G66" s="30"/>
      <c r="H66" s="30"/>
      <c r="I66" s="30"/>
      <c r="J66" s="30"/>
      <c r="K66" s="293" t="e">
        <f>I66/H66*100</f>
        <v>#DIV/0!</v>
      </c>
    </row>
    <row r="67" spans="1:11" ht="15">
      <c r="A67" s="294"/>
      <c r="B67" s="294"/>
      <c r="C67" s="295"/>
      <c r="D67" s="295"/>
      <c r="E67" s="296" t="s">
        <v>33</v>
      </c>
      <c r="F67" s="297">
        <f>F68</f>
        <v>2838991</v>
      </c>
      <c r="G67" s="297">
        <f>G68</f>
        <v>3494600</v>
      </c>
      <c r="H67" s="297">
        <f>H68</f>
        <v>3582200</v>
      </c>
      <c r="I67" s="297">
        <f>I68</f>
        <v>3085325.9899999998</v>
      </c>
      <c r="J67" s="292">
        <f aca="true" t="shared" si="12" ref="J67:J79">I67/F67*100</f>
        <v>108.67684997944691</v>
      </c>
      <c r="K67" s="293">
        <f>I67/H67*100</f>
        <v>86.1293615655184</v>
      </c>
    </row>
    <row r="68" spans="1:11" ht="15">
      <c r="A68" s="319">
        <v>3</v>
      </c>
      <c r="B68" s="320"/>
      <c r="C68" s="284"/>
      <c r="D68" s="284"/>
      <c r="E68" s="321" t="s">
        <v>34</v>
      </c>
      <c r="F68" s="322">
        <f>SUM(F69+F77+F110+F115+F118+F121+F125)</f>
        <v>2838991</v>
      </c>
      <c r="G68" s="322">
        <f>SUM(G69+G77+G110+G115+G118+G121+G125)</f>
        <v>3494600</v>
      </c>
      <c r="H68" s="322">
        <f>SUM(H69+H77+H110+H115+H118+H121+H125)</f>
        <v>3582200</v>
      </c>
      <c r="I68" s="322">
        <f>SUM(I69+I77+I110+I115+I118+I121+I125)</f>
        <v>3085325.9899999998</v>
      </c>
      <c r="J68" s="287">
        <f t="shared" si="12"/>
        <v>108.67684997944691</v>
      </c>
      <c r="K68" s="288">
        <f>I68/H68*100</f>
        <v>86.1293615655184</v>
      </c>
    </row>
    <row r="69" spans="1:11" ht="15">
      <c r="A69" s="319"/>
      <c r="B69" s="323">
        <v>31</v>
      </c>
      <c r="C69" s="284"/>
      <c r="D69" s="284"/>
      <c r="E69" s="321" t="s">
        <v>35</v>
      </c>
      <c r="F69" s="322">
        <f>SUM(F70+F72+F74)</f>
        <v>518163</v>
      </c>
      <c r="G69" s="322">
        <f>SUM(G70+G72+G74)</f>
        <v>789000</v>
      </c>
      <c r="H69" s="322">
        <f>SUM(H70+H72+H74)</f>
        <v>994600</v>
      </c>
      <c r="I69" s="322">
        <f>SUM(I70+I72+I74)</f>
        <v>906718.8799999999</v>
      </c>
      <c r="J69" s="287">
        <f t="shared" si="12"/>
        <v>174.9871912892275</v>
      </c>
      <c r="K69" s="288">
        <f aca="true" t="shared" si="13" ref="K69:K133">I69/H69*100</f>
        <v>91.16417454252965</v>
      </c>
    </row>
    <row r="70" spans="1:11" ht="15">
      <c r="A70" s="285"/>
      <c r="B70" s="320"/>
      <c r="C70" s="540">
        <v>311</v>
      </c>
      <c r="D70" s="540"/>
      <c r="E70" s="541" t="s">
        <v>36</v>
      </c>
      <c r="F70" s="542">
        <f>SUM(F71)</f>
        <v>440002</v>
      </c>
      <c r="G70" s="542">
        <f>SUM(G71)</f>
        <v>654500</v>
      </c>
      <c r="H70" s="542">
        <f>SUM(H71)</f>
        <v>841000</v>
      </c>
      <c r="I70" s="542">
        <f>SUM(I71)</f>
        <v>775483.7</v>
      </c>
      <c r="J70" s="287">
        <f t="shared" si="12"/>
        <v>176.24549433866207</v>
      </c>
      <c r="K70" s="288">
        <f t="shared" si="13"/>
        <v>92.2097146254459</v>
      </c>
    </row>
    <row r="71" spans="1:11" ht="15">
      <c r="A71" s="285"/>
      <c r="B71" s="320"/>
      <c r="C71" s="284"/>
      <c r="D71" s="284">
        <v>3111</v>
      </c>
      <c r="E71" s="285" t="s">
        <v>115</v>
      </c>
      <c r="F71" s="286">
        <v>440002</v>
      </c>
      <c r="G71" s="286">
        <v>654500</v>
      </c>
      <c r="H71" s="286">
        <v>841000</v>
      </c>
      <c r="I71" s="286">
        <v>775483.7</v>
      </c>
      <c r="J71" s="287">
        <f t="shared" si="12"/>
        <v>176.24549433866207</v>
      </c>
      <c r="K71" s="288">
        <f t="shared" si="13"/>
        <v>92.2097146254459</v>
      </c>
    </row>
    <row r="72" spans="1:11" ht="15">
      <c r="A72" s="541"/>
      <c r="B72" s="323"/>
      <c r="C72" s="540">
        <v>312</v>
      </c>
      <c r="D72" s="540"/>
      <c r="E72" s="541" t="s">
        <v>37</v>
      </c>
      <c r="F72" s="542">
        <f>SUM(F73)</f>
        <v>11000</v>
      </c>
      <c r="G72" s="542">
        <f>SUM(G73)</f>
        <v>14000</v>
      </c>
      <c r="H72" s="542">
        <f>SUM(H73)</f>
        <v>15100</v>
      </c>
      <c r="I72" s="542">
        <f>SUM(I73)</f>
        <v>14850</v>
      </c>
      <c r="J72" s="287"/>
      <c r="K72" s="288">
        <f t="shared" si="13"/>
        <v>98.34437086092716</v>
      </c>
    </row>
    <row r="73" spans="1:11" ht="15">
      <c r="A73" s="285"/>
      <c r="B73" s="320"/>
      <c r="C73" s="284"/>
      <c r="D73" s="284">
        <v>3121</v>
      </c>
      <c r="E73" s="285" t="s">
        <v>37</v>
      </c>
      <c r="F73" s="286">
        <v>11000</v>
      </c>
      <c r="G73" s="286">
        <v>14000</v>
      </c>
      <c r="H73" s="286">
        <v>15100</v>
      </c>
      <c r="I73" s="286">
        <v>14850</v>
      </c>
      <c r="J73" s="287"/>
      <c r="K73" s="288">
        <f t="shared" si="13"/>
        <v>98.34437086092716</v>
      </c>
    </row>
    <row r="74" spans="1:11" ht="15">
      <c r="A74" s="543"/>
      <c r="B74" s="549"/>
      <c r="C74" s="550">
        <v>313</v>
      </c>
      <c r="D74" s="550"/>
      <c r="E74" s="551" t="s">
        <v>38</v>
      </c>
      <c r="F74" s="552">
        <f>SUM(F75:F76)</f>
        <v>67161</v>
      </c>
      <c r="G74" s="552">
        <f>SUM(G75:G76)</f>
        <v>120500</v>
      </c>
      <c r="H74" s="552">
        <f>SUM(H75:H76)</f>
        <v>138500</v>
      </c>
      <c r="I74" s="552">
        <f>SUM(I75:I76)</f>
        <v>116385.18</v>
      </c>
      <c r="J74" s="287">
        <f t="shared" si="12"/>
        <v>173.29280385938267</v>
      </c>
      <c r="K74" s="288">
        <f t="shared" si="13"/>
        <v>84.03262093862816</v>
      </c>
    </row>
    <row r="75" spans="1:11" ht="15">
      <c r="A75" s="285"/>
      <c r="B75" s="320"/>
      <c r="C75" s="284"/>
      <c r="D75" s="81">
        <v>3132</v>
      </c>
      <c r="E75" s="82" t="s">
        <v>116</v>
      </c>
      <c r="F75" s="286">
        <v>60639</v>
      </c>
      <c r="G75" s="286">
        <v>108000</v>
      </c>
      <c r="H75" s="286">
        <v>122000</v>
      </c>
      <c r="I75" s="286">
        <v>104840.56</v>
      </c>
      <c r="J75" s="287">
        <f t="shared" si="12"/>
        <v>172.89295667804546</v>
      </c>
      <c r="K75" s="288">
        <f t="shared" si="13"/>
        <v>85.93488524590164</v>
      </c>
    </row>
    <row r="76" spans="1:11" ht="15">
      <c r="A76" s="285"/>
      <c r="B76" s="320"/>
      <c r="C76" s="284"/>
      <c r="D76" s="81">
        <v>3133</v>
      </c>
      <c r="E76" s="82" t="s">
        <v>117</v>
      </c>
      <c r="F76" s="286">
        <v>6522</v>
      </c>
      <c r="G76" s="286">
        <v>12500</v>
      </c>
      <c r="H76" s="286">
        <v>16500</v>
      </c>
      <c r="I76" s="286">
        <v>11544.62</v>
      </c>
      <c r="J76" s="287">
        <f t="shared" si="12"/>
        <v>177.0104262496167</v>
      </c>
      <c r="K76" s="288">
        <f t="shared" si="13"/>
        <v>69.96739393939394</v>
      </c>
    </row>
    <row r="77" spans="1:11" ht="15">
      <c r="A77" s="175"/>
      <c r="B77" s="180">
        <v>32</v>
      </c>
      <c r="C77" s="181"/>
      <c r="D77" s="181"/>
      <c r="E77" s="178" t="s">
        <v>39</v>
      </c>
      <c r="F77" s="30">
        <f>SUM(F78+F83+F90+F100+F102)</f>
        <v>1819556</v>
      </c>
      <c r="G77" s="30">
        <f>SUM(G78+G83+G90+G100+G102)</f>
        <v>1920600</v>
      </c>
      <c r="H77" s="30">
        <f>SUM(H78+H83+H90+H100+H102)</f>
        <v>1843600</v>
      </c>
      <c r="I77" s="30">
        <f>SUM(I78+I83+I90+I100+I102)</f>
        <v>1543066.83</v>
      </c>
      <c r="J77" s="185">
        <f t="shared" si="12"/>
        <v>84.80458034817285</v>
      </c>
      <c r="K77" s="288">
        <f t="shared" si="13"/>
        <v>83.69856964634411</v>
      </c>
    </row>
    <row r="78" spans="1:11" ht="15">
      <c r="A78" s="323"/>
      <c r="B78" s="323"/>
      <c r="C78" s="540">
        <v>321</v>
      </c>
      <c r="D78" s="540"/>
      <c r="E78" s="541" t="s">
        <v>40</v>
      </c>
      <c r="F78" s="542">
        <f>SUM(F79:F82)</f>
        <v>24878</v>
      </c>
      <c r="G78" s="542">
        <f>SUM(G79:G82)</f>
        <v>37500</v>
      </c>
      <c r="H78" s="542">
        <f>SUM(H79:H82)</f>
        <v>72000</v>
      </c>
      <c r="I78" s="542">
        <f>SUM(I79:I82)</f>
        <v>59362.41</v>
      </c>
      <c r="J78" s="287">
        <f t="shared" si="12"/>
        <v>238.61407669426805</v>
      </c>
      <c r="K78" s="288">
        <f t="shared" si="13"/>
        <v>82.44779166666667</v>
      </c>
    </row>
    <row r="79" spans="1:11" ht="15">
      <c r="A79" s="320"/>
      <c r="B79" s="320"/>
      <c r="C79" s="284"/>
      <c r="D79" s="81">
        <v>3211</v>
      </c>
      <c r="E79" s="285" t="s">
        <v>118</v>
      </c>
      <c r="F79" s="286">
        <v>215</v>
      </c>
      <c r="G79" s="286">
        <v>4000</v>
      </c>
      <c r="H79" s="286">
        <v>2000</v>
      </c>
      <c r="I79" s="286">
        <v>378</v>
      </c>
      <c r="J79" s="287">
        <f t="shared" si="12"/>
        <v>175.8139534883721</v>
      </c>
      <c r="K79" s="288">
        <f t="shared" si="13"/>
        <v>18.9</v>
      </c>
    </row>
    <row r="80" spans="1:11" ht="15">
      <c r="A80" s="320"/>
      <c r="B80" s="320"/>
      <c r="C80" s="284"/>
      <c r="D80" s="81">
        <v>3212</v>
      </c>
      <c r="E80" s="82" t="s">
        <v>119</v>
      </c>
      <c r="F80" s="286">
        <v>20052</v>
      </c>
      <c r="G80" s="286">
        <v>28000</v>
      </c>
      <c r="H80" s="286">
        <v>70000</v>
      </c>
      <c r="I80" s="286">
        <v>58984.41</v>
      </c>
      <c r="J80" s="287">
        <f aca="true" t="shared" si="14" ref="J80:J88">I80/F80*100</f>
        <v>294.15724117295036</v>
      </c>
      <c r="K80" s="288">
        <f t="shared" si="13"/>
        <v>84.26344285714286</v>
      </c>
    </row>
    <row r="81" spans="1:11" ht="15">
      <c r="A81" s="320"/>
      <c r="B81" s="320"/>
      <c r="C81" s="284"/>
      <c r="D81" s="81">
        <v>3213</v>
      </c>
      <c r="E81" s="82" t="s">
        <v>120</v>
      </c>
      <c r="F81" s="286">
        <v>4611</v>
      </c>
      <c r="G81" s="286">
        <v>5000</v>
      </c>
      <c r="H81" s="286"/>
      <c r="I81" s="286"/>
      <c r="J81" s="287">
        <f t="shared" si="14"/>
        <v>0</v>
      </c>
      <c r="K81" s="288" t="e">
        <f t="shared" si="13"/>
        <v>#DIV/0!</v>
      </c>
    </row>
    <row r="82" spans="1:11" ht="15">
      <c r="A82" s="320"/>
      <c r="B82" s="320"/>
      <c r="C82" s="284"/>
      <c r="D82" s="81">
        <v>3214</v>
      </c>
      <c r="E82" s="82" t="s">
        <v>121</v>
      </c>
      <c r="F82" s="286">
        <v>0</v>
      </c>
      <c r="G82" s="286">
        <v>500</v>
      </c>
      <c r="H82" s="286"/>
      <c r="I82" s="286">
        <v>0</v>
      </c>
      <c r="J82" s="287" t="e">
        <f t="shared" si="14"/>
        <v>#DIV/0!</v>
      </c>
      <c r="K82" s="288" t="e">
        <f t="shared" si="13"/>
        <v>#DIV/0!</v>
      </c>
    </row>
    <row r="83" spans="1:11" ht="15">
      <c r="A83" s="320"/>
      <c r="B83" s="323"/>
      <c r="C83" s="540">
        <v>322</v>
      </c>
      <c r="D83" s="540"/>
      <c r="E83" s="541" t="s">
        <v>41</v>
      </c>
      <c r="F83" s="542">
        <f>SUM(F84:F89)</f>
        <v>188070</v>
      </c>
      <c r="G83" s="542">
        <f>SUM(G84:G89)</f>
        <v>314000</v>
      </c>
      <c r="H83" s="542">
        <f>SUM(H84:H89)</f>
        <v>300500</v>
      </c>
      <c r="I83" s="542">
        <f>SUM(I84:I89)</f>
        <v>228370.4</v>
      </c>
      <c r="J83" s="287">
        <f t="shared" si="14"/>
        <v>121.42840431754134</v>
      </c>
      <c r="K83" s="288">
        <f t="shared" si="13"/>
        <v>75.99680532445923</v>
      </c>
    </row>
    <row r="84" spans="1:11" ht="15">
      <c r="A84" s="320"/>
      <c r="B84" s="320"/>
      <c r="C84" s="284"/>
      <c r="D84" s="81">
        <v>3221</v>
      </c>
      <c r="E84" s="82" t="s">
        <v>122</v>
      </c>
      <c r="F84" s="286">
        <v>28397</v>
      </c>
      <c r="G84" s="286">
        <v>42000</v>
      </c>
      <c r="H84" s="286">
        <v>35000</v>
      </c>
      <c r="I84" s="286">
        <v>27416.65</v>
      </c>
      <c r="J84" s="287">
        <f t="shared" si="14"/>
        <v>96.54769870056697</v>
      </c>
      <c r="K84" s="288">
        <f t="shared" si="13"/>
        <v>78.33328571428572</v>
      </c>
    </row>
    <row r="85" spans="1:11" ht="15">
      <c r="A85" s="320"/>
      <c r="B85" s="320"/>
      <c r="C85" s="284"/>
      <c r="D85" s="81">
        <v>3222</v>
      </c>
      <c r="E85" s="82" t="s">
        <v>123</v>
      </c>
      <c r="F85" s="286">
        <v>0</v>
      </c>
      <c r="G85" s="286">
        <v>0</v>
      </c>
      <c r="H85" s="286"/>
      <c r="I85" s="286"/>
      <c r="J85" s="287" t="e">
        <f t="shared" si="14"/>
        <v>#DIV/0!</v>
      </c>
      <c r="K85" s="288" t="e">
        <f t="shared" si="13"/>
        <v>#DIV/0!</v>
      </c>
    </row>
    <row r="86" spans="1:11" ht="15">
      <c r="A86" s="320"/>
      <c r="B86" s="320"/>
      <c r="C86" s="284"/>
      <c r="D86" s="81">
        <v>3223</v>
      </c>
      <c r="E86" s="82" t="s">
        <v>124</v>
      </c>
      <c r="F86" s="286">
        <v>134325</v>
      </c>
      <c r="G86" s="286">
        <v>172000</v>
      </c>
      <c r="H86" s="286">
        <v>174000</v>
      </c>
      <c r="I86" s="286">
        <v>151965</v>
      </c>
      <c r="J86" s="287">
        <f t="shared" si="14"/>
        <v>113.13232830820769</v>
      </c>
      <c r="K86" s="288">
        <f t="shared" si="13"/>
        <v>87.33620689655173</v>
      </c>
    </row>
    <row r="87" spans="1:11" ht="15">
      <c r="A87" s="320"/>
      <c r="B87" s="320"/>
      <c r="C87" s="284"/>
      <c r="D87" s="284">
        <v>3224</v>
      </c>
      <c r="E87" s="285" t="s">
        <v>125</v>
      </c>
      <c r="F87" s="286">
        <v>22148</v>
      </c>
      <c r="G87" s="286">
        <v>64000</v>
      </c>
      <c r="H87" s="286">
        <v>69500</v>
      </c>
      <c r="I87" s="286">
        <v>45362.25</v>
      </c>
      <c r="J87" s="287">
        <f t="shared" si="14"/>
        <v>204.81420444283907</v>
      </c>
      <c r="K87" s="288">
        <f t="shared" si="13"/>
        <v>65.26942446043165</v>
      </c>
    </row>
    <row r="88" spans="1:11" ht="15">
      <c r="A88" s="320"/>
      <c r="B88" s="320"/>
      <c r="C88" s="284"/>
      <c r="D88" s="284">
        <v>3225</v>
      </c>
      <c r="E88" s="285" t="s">
        <v>146</v>
      </c>
      <c r="F88" s="286">
        <v>3200</v>
      </c>
      <c r="G88" s="286">
        <v>35000</v>
      </c>
      <c r="H88" s="286">
        <v>22000</v>
      </c>
      <c r="I88" s="286">
        <v>3626.5</v>
      </c>
      <c r="J88" s="287">
        <f t="shared" si="14"/>
        <v>113.328125</v>
      </c>
      <c r="K88" s="288">
        <f t="shared" si="13"/>
        <v>16.48409090909091</v>
      </c>
    </row>
    <row r="89" spans="1:11" ht="15">
      <c r="A89" s="320"/>
      <c r="B89" s="320"/>
      <c r="C89" s="284"/>
      <c r="D89" s="284">
        <v>3227</v>
      </c>
      <c r="E89" s="285" t="s">
        <v>382</v>
      </c>
      <c r="F89" s="286"/>
      <c r="G89" s="286">
        <v>1000</v>
      </c>
      <c r="H89" s="286"/>
      <c r="I89" s="286"/>
      <c r="J89" s="287"/>
      <c r="K89" s="288"/>
    </row>
    <row r="90" spans="1:11" ht="15">
      <c r="A90" s="323"/>
      <c r="B90" s="323"/>
      <c r="C90" s="540">
        <v>323</v>
      </c>
      <c r="D90" s="540"/>
      <c r="E90" s="541" t="s">
        <v>42</v>
      </c>
      <c r="F90" s="542">
        <f>SUM(F91:F99)</f>
        <v>1323260</v>
      </c>
      <c r="G90" s="542">
        <f>SUM(G91:G99)</f>
        <v>1384600</v>
      </c>
      <c r="H90" s="542">
        <f>SUM(H91:H99)</f>
        <v>1242600</v>
      </c>
      <c r="I90" s="542">
        <f>SUM(I91:I99)</f>
        <v>1072294.22</v>
      </c>
      <c r="J90" s="287">
        <f aca="true" t="shared" si="15" ref="J90:J101">I90/F90*100</f>
        <v>81.03428048909511</v>
      </c>
      <c r="K90" s="288">
        <f t="shared" si="13"/>
        <v>86.29440045066795</v>
      </c>
    </row>
    <row r="91" spans="1:11" ht="15">
      <c r="A91" s="320"/>
      <c r="B91" s="320"/>
      <c r="C91" s="284"/>
      <c r="D91" s="81">
        <v>3231</v>
      </c>
      <c r="E91" s="82" t="s">
        <v>127</v>
      </c>
      <c r="F91" s="286">
        <v>31413</v>
      </c>
      <c r="G91" s="286">
        <v>35000</v>
      </c>
      <c r="H91" s="286">
        <v>35000</v>
      </c>
      <c r="I91" s="286">
        <v>30311.62</v>
      </c>
      <c r="J91" s="287">
        <f t="shared" si="15"/>
        <v>96.49387196383663</v>
      </c>
      <c r="K91" s="288">
        <f t="shared" si="13"/>
        <v>86.60462857142856</v>
      </c>
    </row>
    <row r="92" spans="1:11" ht="15">
      <c r="A92" s="320"/>
      <c r="B92" s="320"/>
      <c r="C92" s="284"/>
      <c r="D92" s="81">
        <v>3232</v>
      </c>
      <c r="E92" s="82" t="s">
        <v>128</v>
      </c>
      <c r="F92" s="286">
        <v>735192</v>
      </c>
      <c r="G92" s="286">
        <v>687600</v>
      </c>
      <c r="H92" s="286">
        <v>478100</v>
      </c>
      <c r="I92" s="286">
        <v>356225.08</v>
      </c>
      <c r="J92" s="287">
        <f t="shared" si="15"/>
        <v>48.453340079870294</v>
      </c>
      <c r="K92" s="288">
        <f t="shared" si="13"/>
        <v>74.5084877640661</v>
      </c>
    </row>
    <row r="93" spans="1:11" ht="15">
      <c r="A93" s="320"/>
      <c r="B93" s="320"/>
      <c r="C93" s="284"/>
      <c r="D93" s="81">
        <v>3233</v>
      </c>
      <c r="E93" s="82" t="s">
        <v>129</v>
      </c>
      <c r="F93" s="286">
        <v>100035</v>
      </c>
      <c r="G93" s="286">
        <v>95000</v>
      </c>
      <c r="H93" s="286">
        <v>90000</v>
      </c>
      <c r="I93" s="286">
        <v>83627.27</v>
      </c>
      <c r="J93" s="287">
        <f t="shared" si="15"/>
        <v>83.59801069625632</v>
      </c>
      <c r="K93" s="288">
        <f t="shared" si="13"/>
        <v>92.9191888888889</v>
      </c>
    </row>
    <row r="94" spans="1:11" ht="15">
      <c r="A94" s="320"/>
      <c r="B94" s="320"/>
      <c r="C94" s="284"/>
      <c r="D94" s="81">
        <v>3234</v>
      </c>
      <c r="E94" s="82" t="s">
        <v>130</v>
      </c>
      <c r="F94" s="286">
        <v>70138</v>
      </c>
      <c r="G94" s="286">
        <v>91000</v>
      </c>
      <c r="H94" s="286">
        <v>88000</v>
      </c>
      <c r="I94" s="286">
        <v>69962.61</v>
      </c>
      <c r="J94" s="287">
        <f t="shared" si="15"/>
        <v>99.74993584077106</v>
      </c>
      <c r="K94" s="288">
        <f t="shared" si="13"/>
        <v>79.5029659090909</v>
      </c>
    </row>
    <row r="95" spans="1:11" ht="15">
      <c r="A95" s="320"/>
      <c r="B95" s="320"/>
      <c r="C95" s="284"/>
      <c r="D95" s="81">
        <v>3235</v>
      </c>
      <c r="E95" s="82" t="s">
        <v>326</v>
      </c>
      <c r="F95" s="286">
        <v>25540</v>
      </c>
      <c r="G95" s="286">
        <v>32000</v>
      </c>
      <c r="H95" s="286">
        <v>37500</v>
      </c>
      <c r="I95" s="286">
        <v>34399.6</v>
      </c>
      <c r="J95" s="287">
        <f t="shared" si="15"/>
        <v>134.6891151135474</v>
      </c>
      <c r="K95" s="288">
        <f t="shared" si="13"/>
        <v>91.73226666666666</v>
      </c>
    </row>
    <row r="96" spans="1:11" ht="15">
      <c r="A96" s="320"/>
      <c r="B96" s="320"/>
      <c r="C96" s="284"/>
      <c r="D96" s="81">
        <v>3236</v>
      </c>
      <c r="E96" s="82" t="s">
        <v>327</v>
      </c>
      <c r="F96" s="286">
        <v>38369</v>
      </c>
      <c r="G96" s="286">
        <v>54000</v>
      </c>
      <c r="H96" s="286">
        <v>57000</v>
      </c>
      <c r="I96" s="286">
        <v>53508.58</v>
      </c>
      <c r="J96" s="287">
        <f t="shared" si="15"/>
        <v>139.45784357163336</v>
      </c>
      <c r="K96" s="288">
        <f t="shared" si="13"/>
        <v>93.87470175438597</v>
      </c>
    </row>
    <row r="97" spans="1:11" ht="15">
      <c r="A97" s="320"/>
      <c r="B97" s="320"/>
      <c r="C97" s="284"/>
      <c r="D97" s="81">
        <v>3237</v>
      </c>
      <c r="E97" s="82" t="s">
        <v>131</v>
      </c>
      <c r="F97" s="286">
        <v>295677</v>
      </c>
      <c r="G97" s="286">
        <v>353000</v>
      </c>
      <c r="H97" s="286">
        <v>345000</v>
      </c>
      <c r="I97" s="286">
        <v>341019.96</v>
      </c>
      <c r="J97" s="287">
        <f t="shared" si="15"/>
        <v>115.33530169746041</v>
      </c>
      <c r="K97" s="288">
        <f t="shared" si="13"/>
        <v>98.84636521739131</v>
      </c>
    </row>
    <row r="98" spans="1:11" ht="15">
      <c r="A98" s="320"/>
      <c r="B98" s="320"/>
      <c r="C98" s="284"/>
      <c r="D98" s="81">
        <v>3238</v>
      </c>
      <c r="E98" s="82" t="s">
        <v>132</v>
      </c>
      <c r="F98" s="286">
        <v>20562</v>
      </c>
      <c r="G98" s="286">
        <v>23000</v>
      </c>
      <c r="H98" s="286">
        <v>23000</v>
      </c>
      <c r="I98" s="286">
        <v>21261.5</v>
      </c>
      <c r="J98" s="287">
        <f t="shared" si="15"/>
        <v>103.40190642933567</v>
      </c>
      <c r="K98" s="288">
        <f t="shared" si="13"/>
        <v>92.44130434782609</v>
      </c>
    </row>
    <row r="99" spans="1:11" ht="15">
      <c r="A99" s="320"/>
      <c r="B99" s="320"/>
      <c r="C99" s="284"/>
      <c r="D99" s="81">
        <v>3239</v>
      </c>
      <c r="E99" s="82" t="s">
        <v>133</v>
      </c>
      <c r="F99" s="286">
        <v>6334</v>
      </c>
      <c r="G99" s="286">
        <v>14000</v>
      </c>
      <c r="H99" s="286">
        <v>89000</v>
      </c>
      <c r="I99" s="286">
        <v>81978</v>
      </c>
      <c r="J99" s="287">
        <f t="shared" si="15"/>
        <v>1294.2532365014208</v>
      </c>
      <c r="K99" s="288">
        <f t="shared" si="13"/>
        <v>92.11011235955057</v>
      </c>
    </row>
    <row r="100" spans="1:11" ht="15">
      <c r="A100" s="323"/>
      <c r="B100" s="323"/>
      <c r="C100" s="540">
        <v>324</v>
      </c>
      <c r="D100" s="540"/>
      <c r="E100" s="541" t="s">
        <v>43</v>
      </c>
      <c r="F100" s="542">
        <f>SUM(F101)</f>
        <v>12509</v>
      </c>
      <c r="G100" s="542">
        <f>SUM(G101)</f>
        <v>15000</v>
      </c>
      <c r="H100" s="542">
        <f>SUM(H101)</f>
        <v>15000</v>
      </c>
      <c r="I100" s="542">
        <f>SUM(I101)</f>
        <v>12806.6</v>
      </c>
      <c r="J100" s="287">
        <f t="shared" si="15"/>
        <v>102.37908705731873</v>
      </c>
      <c r="K100" s="288">
        <f t="shared" si="13"/>
        <v>85.37733333333334</v>
      </c>
    </row>
    <row r="101" spans="1:11" ht="15">
      <c r="A101" s="320"/>
      <c r="B101" s="320"/>
      <c r="C101" s="284"/>
      <c r="D101" s="284">
        <v>3241</v>
      </c>
      <c r="E101" s="285" t="s">
        <v>43</v>
      </c>
      <c r="F101" s="286">
        <v>12509</v>
      </c>
      <c r="G101" s="286">
        <v>15000</v>
      </c>
      <c r="H101" s="286">
        <v>15000</v>
      </c>
      <c r="I101" s="286">
        <v>12806.6</v>
      </c>
      <c r="J101" s="287">
        <f t="shared" si="15"/>
        <v>102.37908705731873</v>
      </c>
      <c r="K101" s="288">
        <f t="shared" si="13"/>
        <v>85.37733333333334</v>
      </c>
    </row>
    <row r="102" spans="1:11" ht="15">
      <c r="A102" s="320"/>
      <c r="B102" s="323"/>
      <c r="C102" s="540">
        <v>329</v>
      </c>
      <c r="D102" s="540"/>
      <c r="E102" s="541" t="s">
        <v>44</v>
      </c>
      <c r="F102" s="542">
        <f>SUM(F103:F109)</f>
        <v>270839</v>
      </c>
      <c r="G102" s="542">
        <f>SUM(G103:G109)</f>
        <v>169500</v>
      </c>
      <c r="H102" s="542">
        <f>SUM(H103:H109)</f>
        <v>213500</v>
      </c>
      <c r="I102" s="542">
        <f>SUM(I103:I109)</f>
        <v>170233.2</v>
      </c>
      <c r="J102" s="287">
        <f aca="true" t="shared" si="16" ref="J102:J113">I102/F102*100</f>
        <v>62.854020285114046</v>
      </c>
      <c r="K102" s="288">
        <f t="shared" si="13"/>
        <v>79.73451990632319</v>
      </c>
    </row>
    <row r="103" spans="1:11" ht="15">
      <c r="A103" s="320"/>
      <c r="B103" s="320"/>
      <c r="C103" s="284"/>
      <c r="D103" s="182">
        <v>3291</v>
      </c>
      <c r="E103" s="183" t="s">
        <v>134</v>
      </c>
      <c r="F103" s="286">
        <v>122519</v>
      </c>
      <c r="G103" s="286">
        <v>40000</v>
      </c>
      <c r="H103" s="286">
        <v>35000</v>
      </c>
      <c r="I103" s="286">
        <v>33234.58</v>
      </c>
      <c r="J103" s="287">
        <f t="shared" si="16"/>
        <v>27.126062080167156</v>
      </c>
      <c r="K103" s="288">
        <f t="shared" si="13"/>
        <v>94.95594285714286</v>
      </c>
    </row>
    <row r="104" spans="1:11" ht="15">
      <c r="A104" s="320"/>
      <c r="B104" s="320"/>
      <c r="C104" s="284"/>
      <c r="D104" s="182">
        <v>3292</v>
      </c>
      <c r="E104" s="183" t="s">
        <v>135</v>
      </c>
      <c r="F104" s="286">
        <v>22752</v>
      </c>
      <c r="G104" s="286">
        <v>34000</v>
      </c>
      <c r="H104" s="286">
        <v>49000</v>
      </c>
      <c r="I104" s="286">
        <v>31347.01</v>
      </c>
      <c r="J104" s="287">
        <f t="shared" si="16"/>
        <v>137.77694268635722</v>
      </c>
      <c r="K104" s="288">
        <f t="shared" si="13"/>
        <v>63.97348979591836</v>
      </c>
    </row>
    <row r="105" spans="1:11" ht="15">
      <c r="A105" s="320"/>
      <c r="B105" s="320"/>
      <c r="C105" s="284"/>
      <c r="D105" s="182">
        <v>3293</v>
      </c>
      <c r="E105" s="183" t="s">
        <v>136</v>
      </c>
      <c r="F105" s="286">
        <v>114430</v>
      </c>
      <c r="G105" s="286">
        <v>73000</v>
      </c>
      <c r="H105" s="286">
        <v>103000</v>
      </c>
      <c r="I105" s="286">
        <v>88754.61</v>
      </c>
      <c r="J105" s="287">
        <f t="shared" si="16"/>
        <v>77.56236126889802</v>
      </c>
      <c r="K105" s="288">
        <f t="shared" si="13"/>
        <v>86.16952427184465</v>
      </c>
    </row>
    <row r="106" spans="1:11" ht="15">
      <c r="A106" s="320"/>
      <c r="B106" s="320"/>
      <c r="C106" s="284"/>
      <c r="D106" s="182">
        <v>3294</v>
      </c>
      <c r="E106" s="183" t="s">
        <v>137</v>
      </c>
      <c r="F106" s="286">
        <v>2240</v>
      </c>
      <c r="G106" s="286">
        <v>7500</v>
      </c>
      <c r="H106" s="286">
        <v>2500</v>
      </c>
      <c r="I106" s="286">
        <v>1740</v>
      </c>
      <c r="J106" s="287">
        <f t="shared" si="16"/>
        <v>77.67857142857143</v>
      </c>
      <c r="K106" s="288">
        <f t="shared" si="13"/>
        <v>69.6</v>
      </c>
    </row>
    <row r="107" spans="1:11" ht="15">
      <c r="A107" s="320"/>
      <c r="B107" s="320"/>
      <c r="C107" s="284"/>
      <c r="D107" s="182">
        <v>3295</v>
      </c>
      <c r="E107" s="183" t="s">
        <v>138</v>
      </c>
      <c r="F107" s="286">
        <v>4785</v>
      </c>
      <c r="G107" s="286">
        <v>5000</v>
      </c>
      <c r="H107" s="286">
        <v>4000</v>
      </c>
      <c r="I107" s="286">
        <v>3375.04</v>
      </c>
      <c r="J107" s="287">
        <f t="shared" si="16"/>
        <v>70.53375130616509</v>
      </c>
      <c r="K107" s="288">
        <f t="shared" si="13"/>
        <v>84.37599999999999</v>
      </c>
    </row>
    <row r="108" spans="1:11" ht="15">
      <c r="A108" s="320"/>
      <c r="B108" s="320"/>
      <c r="C108" s="284"/>
      <c r="D108" s="182">
        <v>3296</v>
      </c>
      <c r="E108" s="183" t="s">
        <v>328</v>
      </c>
      <c r="F108" s="286">
        <v>0</v>
      </c>
      <c r="G108" s="286"/>
      <c r="H108" s="286"/>
      <c r="I108" s="286">
        <v>11781.96</v>
      </c>
      <c r="J108" s="287" t="e">
        <f t="shared" si="16"/>
        <v>#DIV/0!</v>
      </c>
      <c r="K108" s="288" t="e">
        <f t="shared" si="13"/>
        <v>#DIV/0!</v>
      </c>
    </row>
    <row r="109" spans="1:11" ht="15">
      <c r="A109" s="320"/>
      <c r="B109" s="320"/>
      <c r="C109" s="284"/>
      <c r="D109" s="182">
        <v>3299</v>
      </c>
      <c r="E109" s="183" t="s">
        <v>44</v>
      </c>
      <c r="F109" s="286">
        <v>4113</v>
      </c>
      <c r="G109" s="286">
        <v>10000</v>
      </c>
      <c r="H109" s="286">
        <v>20000</v>
      </c>
      <c r="I109" s="286"/>
      <c r="J109" s="287">
        <f t="shared" si="16"/>
        <v>0</v>
      </c>
      <c r="K109" s="288">
        <f t="shared" si="13"/>
        <v>0</v>
      </c>
    </row>
    <row r="110" spans="1:11" ht="15">
      <c r="A110" s="184"/>
      <c r="B110" s="180">
        <v>34</v>
      </c>
      <c r="C110" s="181"/>
      <c r="D110" s="181"/>
      <c r="E110" s="178" t="s">
        <v>45</v>
      </c>
      <c r="F110" s="30">
        <f>SUM(F111)</f>
        <v>9715</v>
      </c>
      <c r="G110" s="30">
        <f>SUM(G111)</f>
        <v>13000</v>
      </c>
      <c r="H110" s="30">
        <f>SUM(H111)</f>
        <v>11000</v>
      </c>
      <c r="I110" s="30">
        <f>SUM(I111)</f>
        <v>9920.8</v>
      </c>
      <c r="J110" s="185">
        <f t="shared" si="16"/>
        <v>102.11837364899638</v>
      </c>
      <c r="K110" s="288">
        <f t="shared" si="13"/>
        <v>90.18909090909091</v>
      </c>
    </row>
    <row r="111" spans="1:11" ht="15">
      <c r="A111" s="323"/>
      <c r="B111" s="323"/>
      <c r="C111" s="540">
        <v>343</v>
      </c>
      <c r="D111" s="540"/>
      <c r="E111" s="541" t="s">
        <v>46</v>
      </c>
      <c r="F111" s="542">
        <f>SUM(F112:F114)</f>
        <v>9715</v>
      </c>
      <c r="G111" s="542">
        <f>SUM(G112:G114)</f>
        <v>13000</v>
      </c>
      <c r="H111" s="542">
        <f>SUM(H112:H114)</f>
        <v>11000</v>
      </c>
      <c r="I111" s="542">
        <f>SUM(I112:I114)</f>
        <v>9920.8</v>
      </c>
      <c r="J111" s="287">
        <f t="shared" si="16"/>
        <v>102.11837364899638</v>
      </c>
      <c r="K111" s="288">
        <f t="shared" si="13"/>
        <v>90.18909090909091</v>
      </c>
    </row>
    <row r="112" spans="1:11" ht="15">
      <c r="A112" s="320"/>
      <c r="B112" s="320"/>
      <c r="C112" s="284"/>
      <c r="D112" s="182">
        <v>3431</v>
      </c>
      <c r="E112" s="183" t="s">
        <v>139</v>
      </c>
      <c r="F112" s="298">
        <v>9715</v>
      </c>
      <c r="G112" s="298">
        <v>10000</v>
      </c>
      <c r="H112" s="298">
        <v>11000</v>
      </c>
      <c r="I112" s="298">
        <v>9920.8</v>
      </c>
      <c r="J112" s="287">
        <f t="shared" si="16"/>
        <v>102.11837364899638</v>
      </c>
      <c r="K112" s="288">
        <f t="shared" si="13"/>
        <v>90.18909090909091</v>
      </c>
    </row>
    <row r="113" spans="1:11" ht="15">
      <c r="A113" s="324"/>
      <c r="B113" s="324"/>
      <c r="C113" s="325"/>
      <c r="D113" s="211">
        <v>3433</v>
      </c>
      <c r="E113" s="212" t="s">
        <v>140</v>
      </c>
      <c r="F113" s="326">
        <v>0</v>
      </c>
      <c r="G113" s="326">
        <v>1000</v>
      </c>
      <c r="H113" s="326"/>
      <c r="I113" s="326">
        <v>0</v>
      </c>
      <c r="J113" s="309" t="e">
        <f t="shared" si="16"/>
        <v>#DIV/0!</v>
      </c>
      <c r="K113" s="288" t="e">
        <f t="shared" si="13"/>
        <v>#DIV/0!</v>
      </c>
    </row>
    <row r="114" spans="1:11" ht="15">
      <c r="A114" s="324"/>
      <c r="B114" s="320"/>
      <c r="C114" s="284"/>
      <c r="D114" s="182">
        <v>3434</v>
      </c>
      <c r="E114" s="183" t="s">
        <v>214</v>
      </c>
      <c r="F114" s="327">
        <v>0</v>
      </c>
      <c r="G114" s="327">
        <v>2000</v>
      </c>
      <c r="H114" s="327"/>
      <c r="I114" s="327">
        <v>0</v>
      </c>
      <c r="J114" s="313"/>
      <c r="K114" s="288" t="e">
        <f t="shared" si="13"/>
        <v>#DIV/0!</v>
      </c>
    </row>
    <row r="115" spans="1:11" ht="15">
      <c r="A115" s="179"/>
      <c r="B115" s="179">
        <v>35</v>
      </c>
      <c r="C115" s="213"/>
      <c r="D115" s="214"/>
      <c r="E115" s="215" t="s">
        <v>213</v>
      </c>
      <c r="F115" s="216">
        <f aca="true" t="shared" si="17" ref="F115:I116">SUM(F116)</f>
        <v>4147</v>
      </c>
      <c r="G115" s="216">
        <f t="shared" si="17"/>
        <v>60000</v>
      </c>
      <c r="H115" s="216">
        <f t="shared" si="17"/>
        <v>5000</v>
      </c>
      <c r="I115" s="216">
        <f t="shared" si="17"/>
        <v>1481.36</v>
      </c>
      <c r="J115" s="204"/>
      <c r="K115" s="288">
        <f t="shared" si="13"/>
        <v>29.6272</v>
      </c>
    </row>
    <row r="116" spans="1:11" ht="15">
      <c r="A116" s="323"/>
      <c r="B116" s="323"/>
      <c r="C116" s="540">
        <v>352</v>
      </c>
      <c r="D116" s="214"/>
      <c r="E116" s="215" t="s">
        <v>172</v>
      </c>
      <c r="F116" s="539">
        <f t="shared" si="17"/>
        <v>4147</v>
      </c>
      <c r="G116" s="539">
        <f t="shared" si="17"/>
        <v>60000</v>
      </c>
      <c r="H116" s="539">
        <f t="shared" si="17"/>
        <v>5000</v>
      </c>
      <c r="I116" s="539">
        <f t="shared" si="17"/>
        <v>1481.36</v>
      </c>
      <c r="J116" s="313"/>
      <c r="K116" s="288">
        <f t="shared" si="13"/>
        <v>29.6272</v>
      </c>
    </row>
    <row r="117" spans="1:11" ht="15">
      <c r="A117" s="320"/>
      <c r="B117" s="320"/>
      <c r="C117" s="284"/>
      <c r="D117" s="182">
        <v>3523</v>
      </c>
      <c r="E117" s="183" t="s">
        <v>329</v>
      </c>
      <c r="F117" s="327">
        <v>4147</v>
      </c>
      <c r="G117" s="327">
        <v>60000</v>
      </c>
      <c r="H117" s="327">
        <v>5000</v>
      </c>
      <c r="I117" s="327">
        <v>1481.36</v>
      </c>
      <c r="J117" s="313"/>
      <c r="K117" s="288">
        <f t="shared" si="13"/>
        <v>29.6272</v>
      </c>
    </row>
    <row r="118" spans="1:11" ht="15">
      <c r="A118" s="320"/>
      <c r="B118" s="323">
        <v>36</v>
      </c>
      <c r="C118" s="284"/>
      <c r="D118" s="182"/>
      <c r="E118" s="215" t="s">
        <v>330</v>
      </c>
      <c r="F118" s="539">
        <f aca="true" t="shared" si="18" ref="F118:I119">SUM(F119)</f>
        <v>35629</v>
      </c>
      <c r="G118" s="539">
        <f t="shared" si="18"/>
        <v>62000</v>
      </c>
      <c r="H118" s="539">
        <f t="shared" si="18"/>
        <v>53000</v>
      </c>
      <c r="I118" s="539">
        <f t="shared" si="18"/>
        <v>46908.3</v>
      </c>
      <c r="J118" s="313"/>
      <c r="K118" s="288">
        <f t="shared" si="13"/>
        <v>88.50622641509435</v>
      </c>
    </row>
    <row r="119" spans="1:11" ht="15">
      <c r="A119" s="323"/>
      <c r="B119" s="323"/>
      <c r="C119" s="540">
        <v>363</v>
      </c>
      <c r="D119" s="214"/>
      <c r="E119" s="215" t="s">
        <v>331</v>
      </c>
      <c r="F119" s="539">
        <f t="shared" si="18"/>
        <v>35629</v>
      </c>
      <c r="G119" s="539">
        <f t="shared" si="18"/>
        <v>62000</v>
      </c>
      <c r="H119" s="539">
        <f t="shared" si="18"/>
        <v>53000</v>
      </c>
      <c r="I119" s="539">
        <f t="shared" si="18"/>
        <v>46908.3</v>
      </c>
      <c r="J119" s="313"/>
      <c r="K119" s="288">
        <f t="shared" si="13"/>
        <v>88.50622641509435</v>
      </c>
    </row>
    <row r="120" spans="1:11" ht="15">
      <c r="A120" s="320"/>
      <c r="B120" s="320"/>
      <c r="C120" s="284"/>
      <c r="D120" s="182">
        <v>3631</v>
      </c>
      <c r="E120" s="183" t="s">
        <v>306</v>
      </c>
      <c r="F120" s="327">
        <v>35629</v>
      </c>
      <c r="G120" s="327">
        <v>62000</v>
      </c>
      <c r="H120" s="327">
        <v>53000</v>
      </c>
      <c r="I120" s="327">
        <v>46908.3</v>
      </c>
      <c r="J120" s="313"/>
      <c r="K120" s="288">
        <f t="shared" si="13"/>
        <v>88.50622641509435</v>
      </c>
    </row>
    <row r="121" spans="1:11" ht="15">
      <c r="A121" s="257"/>
      <c r="B121" s="280">
        <v>37</v>
      </c>
      <c r="C121" s="281"/>
      <c r="D121" s="281"/>
      <c r="E121" s="282" t="s">
        <v>47</v>
      </c>
      <c r="F121" s="41">
        <f>SUM(F122)</f>
        <v>168759</v>
      </c>
      <c r="G121" s="41">
        <f>SUM(G122)</f>
        <v>249000</v>
      </c>
      <c r="H121" s="41">
        <f>SUM(H122)</f>
        <v>219000</v>
      </c>
      <c r="I121" s="41">
        <f>SUM(I122)</f>
        <v>200883.76</v>
      </c>
      <c r="J121" s="283">
        <f aca="true" t="shared" si="19" ref="J121:J136">I121/F121*100</f>
        <v>119.03587956790453</v>
      </c>
      <c r="K121" s="288">
        <f t="shared" si="13"/>
        <v>91.72774429223745</v>
      </c>
    </row>
    <row r="122" spans="1:11" ht="15">
      <c r="A122" s="544"/>
      <c r="B122" s="545"/>
      <c r="C122" s="546">
        <v>372</v>
      </c>
      <c r="D122" s="546"/>
      <c r="E122" s="547" t="s">
        <v>48</v>
      </c>
      <c r="F122" s="542">
        <f>SUM(F123:F124)</f>
        <v>168759</v>
      </c>
      <c r="G122" s="542">
        <f>SUM(G123:G124)</f>
        <v>249000</v>
      </c>
      <c r="H122" s="542">
        <f>SUM(H123:H124)</f>
        <v>219000</v>
      </c>
      <c r="I122" s="542">
        <f>SUM(I123:I124)</f>
        <v>200883.76</v>
      </c>
      <c r="J122" s="287">
        <f t="shared" si="19"/>
        <v>119.03587956790453</v>
      </c>
      <c r="K122" s="288">
        <f t="shared" si="13"/>
        <v>91.72774429223745</v>
      </c>
    </row>
    <row r="123" spans="1:11" ht="15">
      <c r="A123" s="328"/>
      <c r="B123" s="329"/>
      <c r="C123" s="330"/>
      <c r="D123" s="330">
        <v>3721</v>
      </c>
      <c r="E123" s="331" t="s">
        <v>141</v>
      </c>
      <c r="F123" s="286">
        <v>168759</v>
      </c>
      <c r="G123" s="286">
        <v>249000</v>
      </c>
      <c r="H123" s="286">
        <v>144000</v>
      </c>
      <c r="I123" s="286">
        <v>126642.93</v>
      </c>
      <c r="J123" s="287">
        <f t="shared" si="19"/>
        <v>75.04365989369455</v>
      </c>
      <c r="K123" s="288">
        <f t="shared" si="13"/>
        <v>87.94647916666666</v>
      </c>
    </row>
    <row r="124" spans="1:11" ht="15">
      <c r="A124" s="328"/>
      <c r="B124" s="329"/>
      <c r="C124" s="330"/>
      <c r="D124" s="330">
        <v>3722</v>
      </c>
      <c r="E124" s="331" t="s">
        <v>209</v>
      </c>
      <c r="F124" s="286">
        <v>0</v>
      </c>
      <c r="G124" s="286">
        <v>0</v>
      </c>
      <c r="H124" s="286">
        <v>75000</v>
      </c>
      <c r="I124" s="286">
        <v>74240.83</v>
      </c>
      <c r="J124" s="287"/>
      <c r="K124" s="288">
        <f t="shared" si="13"/>
        <v>98.98777333333334</v>
      </c>
    </row>
    <row r="125" spans="1:11" ht="15">
      <c r="A125" s="34"/>
      <c r="B125" s="35">
        <v>38</v>
      </c>
      <c r="C125" s="36"/>
      <c r="D125" s="36"/>
      <c r="E125" s="32" t="s">
        <v>49</v>
      </c>
      <c r="F125" s="30">
        <f>SUM(F126+F129+F131+F133)</f>
        <v>283022</v>
      </c>
      <c r="G125" s="30">
        <f>SUM(G126+G129+G131+G133)</f>
        <v>401000</v>
      </c>
      <c r="H125" s="30">
        <f>SUM(H126+H129+H131+H133)</f>
        <v>456000</v>
      </c>
      <c r="I125" s="30">
        <f>SUM(I126+I129+I131+I133)</f>
        <v>376346.06</v>
      </c>
      <c r="J125" s="185">
        <f t="shared" si="19"/>
        <v>132.9741362862251</v>
      </c>
      <c r="K125" s="288">
        <f t="shared" si="13"/>
        <v>82.5320307017544</v>
      </c>
    </row>
    <row r="126" spans="1:11" ht="15">
      <c r="A126" s="544"/>
      <c r="B126" s="545"/>
      <c r="C126" s="546">
        <v>381</v>
      </c>
      <c r="D126" s="546"/>
      <c r="E126" s="547" t="s">
        <v>50</v>
      </c>
      <c r="F126" s="542">
        <f>SUM(F127:F128)</f>
        <v>283022</v>
      </c>
      <c r="G126" s="542">
        <f>SUM(G127:G128)</f>
        <v>391000</v>
      </c>
      <c r="H126" s="542">
        <f>SUM(H127:H128)</f>
        <v>426000</v>
      </c>
      <c r="I126" s="542">
        <f>SUM(I127:I128)</f>
        <v>350819.06</v>
      </c>
      <c r="J126" s="287">
        <f t="shared" si="19"/>
        <v>123.95469610136314</v>
      </c>
      <c r="K126" s="288">
        <f t="shared" si="13"/>
        <v>82.35189201877934</v>
      </c>
    </row>
    <row r="127" spans="1:11" ht="14.25" customHeight="1">
      <c r="A127" s="332"/>
      <c r="B127" s="332"/>
      <c r="C127" s="333"/>
      <c r="D127" s="333">
        <v>3811</v>
      </c>
      <c r="E127" s="334" t="s">
        <v>143</v>
      </c>
      <c r="F127" s="335">
        <v>283022</v>
      </c>
      <c r="G127" s="335">
        <v>391000</v>
      </c>
      <c r="H127" s="335">
        <v>426000</v>
      </c>
      <c r="I127" s="335">
        <v>350819.06</v>
      </c>
      <c r="J127" s="335">
        <f t="shared" si="19"/>
        <v>123.95469610136314</v>
      </c>
      <c r="K127" s="288">
        <f t="shared" si="13"/>
        <v>82.35189201877934</v>
      </c>
    </row>
    <row r="128" spans="1:11" ht="14.25" customHeight="1">
      <c r="A128" s="320"/>
      <c r="B128" s="320"/>
      <c r="C128" s="284"/>
      <c r="D128" s="284">
        <v>3812</v>
      </c>
      <c r="E128" s="285" t="s">
        <v>232</v>
      </c>
      <c r="F128" s="336">
        <v>0</v>
      </c>
      <c r="G128" s="336"/>
      <c r="H128" s="336"/>
      <c r="I128" s="336">
        <v>0</v>
      </c>
      <c r="J128" s="336" t="e">
        <f t="shared" si="19"/>
        <v>#DIV/0!</v>
      </c>
      <c r="K128" s="288" t="e">
        <f t="shared" si="13"/>
        <v>#DIV/0!</v>
      </c>
    </row>
    <row r="129" spans="1:11" ht="14.25" customHeight="1">
      <c r="A129" s="323"/>
      <c r="B129" s="323"/>
      <c r="C129" s="540">
        <v>383</v>
      </c>
      <c r="D129" s="540"/>
      <c r="E129" s="541" t="s">
        <v>245</v>
      </c>
      <c r="F129" s="548">
        <f>SUM(F130)</f>
        <v>0</v>
      </c>
      <c r="G129" s="548">
        <f>SUM(G130)</f>
        <v>0</v>
      </c>
      <c r="H129" s="548">
        <f>SUM(H130)</f>
        <v>30000</v>
      </c>
      <c r="I129" s="548">
        <f>SUM(I130)</f>
        <v>25527</v>
      </c>
      <c r="J129" s="336" t="e">
        <f t="shared" si="19"/>
        <v>#DIV/0!</v>
      </c>
      <c r="K129" s="288">
        <f t="shared" si="13"/>
        <v>85.09</v>
      </c>
    </row>
    <row r="130" spans="1:11" ht="14.25" customHeight="1">
      <c r="A130" s="320"/>
      <c r="B130" s="320"/>
      <c r="C130" s="284"/>
      <c r="D130" s="284">
        <v>3831</v>
      </c>
      <c r="E130" s="285" t="s">
        <v>246</v>
      </c>
      <c r="F130" s="336">
        <v>0</v>
      </c>
      <c r="G130" s="336"/>
      <c r="H130" s="336">
        <v>30000</v>
      </c>
      <c r="I130" s="336">
        <v>25527</v>
      </c>
      <c r="J130" s="336"/>
      <c r="K130" s="288">
        <f t="shared" si="13"/>
        <v>85.09</v>
      </c>
    </row>
    <row r="131" spans="1:11" ht="14.25" customHeight="1">
      <c r="A131" s="320"/>
      <c r="B131" s="323"/>
      <c r="C131" s="540">
        <v>385</v>
      </c>
      <c r="D131" s="540"/>
      <c r="E131" s="541" t="s">
        <v>348</v>
      </c>
      <c r="F131" s="548">
        <f>SUM(F132)</f>
        <v>0</v>
      </c>
      <c r="G131" s="548">
        <f>SUM(G132)</f>
        <v>10000</v>
      </c>
      <c r="H131" s="548">
        <f>SUM(H132)</f>
        <v>0</v>
      </c>
      <c r="I131" s="548">
        <f>SUM(I132)</f>
        <v>0</v>
      </c>
      <c r="J131" s="336"/>
      <c r="K131" s="288" t="e">
        <f t="shared" si="13"/>
        <v>#DIV/0!</v>
      </c>
    </row>
    <row r="132" spans="1:11" ht="14.25" customHeight="1">
      <c r="A132" s="320"/>
      <c r="B132" s="320"/>
      <c r="C132" s="284"/>
      <c r="D132" s="284">
        <v>3851</v>
      </c>
      <c r="E132" s="285" t="s">
        <v>347</v>
      </c>
      <c r="F132" s="336"/>
      <c r="G132" s="336">
        <v>10000</v>
      </c>
      <c r="H132" s="336"/>
      <c r="I132" s="336"/>
      <c r="J132" s="336"/>
      <c r="K132" s="288" t="e">
        <f t="shared" si="13"/>
        <v>#DIV/0!</v>
      </c>
    </row>
    <row r="133" spans="1:11" ht="14.25" customHeight="1">
      <c r="A133" s="323"/>
      <c r="B133" s="323"/>
      <c r="C133" s="540">
        <v>386</v>
      </c>
      <c r="D133" s="540"/>
      <c r="E133" s="541" t="s">
        <v>168</v>
      </c>
      <c r="F133" s="548">
        <f>SUM(F134)</f>
        <v>0</v>
      </c>
      <c r="G133" s="548">
        <f>SUM(G134)</f>
        <v>0</v>
      </c>
      <c r="H133" s="548">
        <f>SUM(H134)</f>
        <v>0</v>
      </c>
      <c r="I133" s="548">
        <f>SUM(I134)</f>
        <v>0</v>
      </c>
      <c r="J133" s="336"/>
      <c r="K133" s="288" t="e">
        <f t="shared" si="13"/>
        <v>#DIV/0!</v>
      </c>
    </row>
    <row r="134" spans="1:11" ht="14.25" customHeight="1">
      <c r="A134" s="320"/>
      <c r="B134" s="320"/>
      <c r="C134" s="284"/>
      <c r="D134" s="284">
        <v>3861</v>
      </c>
      <c r="E134" s="285" t="s">
        <v>249</v>
      </c>
      <c r="F134" s="336">
        <v>0</v>
      </c>
      <c r="G134" s="336"/>
      <c r="H134" s="336"/>
      <c r="I134" s="336">
        <v>0</v>
      </c>
      <c r="J134" s="336"/>
      <c r="K134" s="288" t="e">
        <f>I134/H134*100</f>
        <v>#DIV/0!</v>
      </c>
    </row>
    <row r="135" spans="1:11" ht="30" customHeight="1">
      <c r="A135" s="218"/>
      <c r="B135" s="218"/>
      <c r="C135" s="219"/>
      <c r="D135" s="219"/>
      <c r="E135" s="220" t="s">
        <v>51</v>
      </c>
      <c r="F135" s="221">
        <f>F136</f>
        <v>1575692</v>
      </c>
      <c r="G135" s="221">
        <f>G136</f>
        <v>23860000</v>
      </c>
      <c r="H135" s="221">
        <f>H136</f>
        <v>1039000</v>
      </c>
      <c r="I135" s="221">
        <f>I136</f>
        <v>1009262.3500000001</v>
      </c>
      <c r="J135" s="202">
        <f t="shared" si="19"/>
        <v>64.05200699121403</v>
      </c>
      <c r="K135" s="203">
        <f>I135/H135*100</f>
        <v>97.13785851780558</v>
      </c>
    </row>
    <row r="136" spans="1:11" ht="15">
      <c r="A136" s="18">
        <v>4</v>
      </c>
      <c r="B136" s="9"/>
      <c r="C136" s="38"/>
      <c r="D136" s="38"/>
      <c r="E136" s="32" t="s">
        <v>52</v>
      </c>
      <c r="F136" s="30">
        <f>F137+F140+F153</f>
        <v>1575692</v>
      </c>
      <c r="G136" s="30">
        <f>G137+G140+G153</f>
        <v>23860000</v>
      </c>
      <c r="H136" s="30">
        <f>H137+H140+H153</f>
        <v>1039000</v>
      </c>
      <c r="I136" s="30">
        <f>I137+I140+I153</f>
        <v>1009262.3500000001</v>
      </c>
      <c r="J136" s="185">
        <f t="shared" si="19"/>
        <v>64.05200699121403</v>
      </c>
      <c r="K136" s="186">
        <f>I136/H136*100</f>
        <v>97.13785851780558</v>
      </c>
    </row>
    <row r="137" spans="1:11" ht="15">
      <c r="A137" s="9"/>
      <c r="B137" s="18">
        <v>41</v>
      </c>
      <c r="C137" s="38"/>
      <c r="D137" s="38"/>
      <c r="E137" s="32" t="s">
        <v>53</v>
      </c>
      <c r="F137" s="30">
        <f aca="true" t="shared" si="20" ref="F137:I138">SUM(F138)</f>
        <v>0</v>
      </c>
      <c r="G137" s="30">
        <f t="shared" si="20"/>
        <v>0</v>
      </c>
      <c r="H137" s="30">
        <f t="shared" si="20"/>
        <v>3000</v>
      </c>
      <c r="I137" s="30">
        <f t="shared" si="20"/>
        <v>3000</v>
      </c>
      <c r="J137" s="185"/>
      <c r="K137" s="186">
        <f aca="true" t="shared" si="21" ref="K137:K155">I137/H137*100</f>
        <v>100</v>
      </c>
    </row>
    <row r="138" spans="1:11" ht="15">
      <c r="A138" s="18"/>
      <c r="B138" s="553"/>
      <c r="C138" s="554">
        <v>411</v>
      </c>
      <c r="D138" s="554"/>
      <c r="E138" s="547" t="s">
        <v>54</v>
      </c>
      <c r="F138" s="542">
        <f t="shared" si="20"/>
        <v>0</v>
      </c>
      <c r="G138" s="542">
        <f t="shared" si="20"/>
        <v>0</v>
      </c>
      <c r="H138" s="542">
        <f t="shared" si="20"/>
        <v>3000</v>
      </c>
      <c r="I138" s="542">
        <f t="shared" si="20"/>
        <v>3000</v>
      </c>
      <c r="J138" s="287"/>
      <c r="K138" s="186">
        <f t="shared" si="21"/>
        <v>100</v>
      </c>
    </row>
    <row r="139" spans="1:11" ht="15">
      <c r="A139" s="9"/>
      <c r="B139" s="337"/>
      <c r="C139" s="338"/>
      <c r="D139" s="338">
        <v>4111</v>
      </c>
      <c r="E139" s="331" t="s">
        <v>208</v>
      </c>
      <c r="F139" s="286">
        <v>0</v>
      </c>
      <c r="G139" s="286">
        <v>0</v>
      </c>
      <c r="H139" s="286">
        <v>3000</v>
      </c>
      <c r="I139" s="286">
        <v>3000</v>
      </c>
      <c r="J139" s="287"/>
      <c r="K139" s="186">
        <f t="shared" si="21"/>
        <v>100</v>
      </c>
    </row>
    <row r="140" spans="1:11" ht="15.75" customHeight="1">
      <c r="A140" s="9"/>
      <c r="B140" s="18">
        <v>42</v>
      </c>
      <c r="C140" s="38"/>
      <c r="D140" s="38"/>
      <c r="E140" s="32" t="s">
        <v>55</v>
      </c>
      <c r="F140" s="30">
        <f>SUM(F141+F145+F150)</f>
        <v>944531</v>
      </c>
      <c r="G140" s="30">
        <f>SUM(G141+G145+G150)</f>
        <v>23510000</v>
      </c>
      <c r="H140" s="30">
        <f>SUM(H141+H145+H150)</f>
        <v>806000</v>
      </c>
      <c r="I140" s="30">
        <f>SUM(I141+I145+I150)</f>
        <v>778222.9700000001</v>
      </c>
      <c r="J140" s="185">
        <f>I140/F140*100</f>
        <v>82.3925281435972</v>
      </c>
      <c r="K140" s="186">
        <f t="shared" si="21"/>
        <v>96.5537183622829</v>
      </c>
    </row>
    <row r="141" spans="1:11" ht="15">
      <c r="A141" s="553"/>
      <c r="B141" s="553"/>
      <c r="C141" s="554">
        <v>421</v>
      </c>
      <c r="D141" s="554"/>
      <c r="E141" s="547" t="s">
        <v>56</v>
      </c>
      <c r="F141" s="542">
        <f>SUM(F142:F144)</f>
        <v>930614</v>
      </c>
      <c r="G141" s="542">
        <f>SUM(G142:G144)</f>
        <v>23320000</v>
      </c>
      <c r="H141" s="542">
        <f>SUM(H142:H144)</f>
        <v>721000</v>
      </c>
      <c r="I141" s="542">
        <f>SUM(I142:I144)</f>
        <v>697306.3400000001</v>
      </c>
      <c r="J141" s="287"/>
      <c r="K141" s="186">
        <f t="shared" si="21"/>
        <v>96.71377808599169</v>
      </c>
    </row>
    <row r="142" spans="1:11" ht="15">
      <c r="A142" s="337"/>
      <c r="B142" s="337"/>
      <c r="C142" s="338"/>
      <c r="D142" s="338">
        <v>4212</v>
      </c>
      <c r="E142" s="331" t="s">
        <v>233</v>
      </c>
      <c r="F142" s="286">
        <v>321306</v>
      </c>
      <c r="G142" s="286">
        <v>8000000</v>
      </c>
      <c r="H142" s="286">
        <v>40000</v>
      </c>
      <c r="I142" s="286">
        <v>39571.06</v>
      </c>
      <c r="J142" s="287"/>
      <c r="K142" s="186">
        <f t="shared" si="21"/>
        <v>98.92764999999999</v>
      </c>
    </row>
    <row r="143" spans="1:11" ht="15">
      <c r="A143" s="337"/>
      <c r="B143" s="337"/>
      <c r="C143" s="338"/>
      <c r="D143" s="338">
        <v>4213</v>
      </c>
      <c r="E143" s="331" t="s">
        <v>332</v>
      </c>
      <c r="F143" s="286">
        <v>359426</v>
      </c>
      <c r="G143" s="286">
        <v>5200000</v>
      </c>
      <c r="H143" s="286">
        <v>350000</v>
      </c>
      <c r="I143" s="286">
        <v>342367.34</v>
      </c>
      <c r="J143" s="287"/>
      <c r="K143" s="186">
        <f t="shared" si="21"/>
        <v>97.81924000000001</v>
      </c>
    </row>
    <row r="144" spans="1:11" ht="15">
      <c r="A144" s="337"/>
      <c r="B144" s="337"/>
      <c r="C144" s="338"/>
      <c r="D144" s="338">
        <v>4214</v>
      </c>
      <c r="E144" s="331" t="s">
        <v>234</v>
      </c>
      <c r="F144" s="286">
        <v>249882</v>
      </c>
      <c r="G144" s="286">
        <v>10120000</v>
      </c>
      <c r="H144" s="286">
        <v>331000</v>
      </c>
      <c r="I144" s="286">
        <v>315367.94</v>
      </c>
      <c r="J144" s="287"/>
      <c r="K144" s="186">
        <f t="shared" si="21"/>
        <v>95.27732326283987</v>
      </c>
    </row>
    <row r="145" spans="1:11" ht="15">
      <c r="A145" s="553"/>
      <c r="B145" s="553"/>
      <c r="C145" s="554">
        <v>422</v>
      </c>
      <c r="D145" s="554"/>
      <c r="E145" s="547" t="s">
        <v>57</v>
      </c>
      <c r="F145" s="542">
        <f>SUM(F146:F149)</f>
        <v>13917</v>
      </c>
      <c r="G145" s="542">
        <f>SUM(G146:G149)</f>
        <v>50000</v>
      </c>
      <c r="H145" s="542">
        <f>SUM(H146:H149)</f>
        <v>30000</v>
      </c>
      <c r="I145" s="542">
        <f>SUM(I146:I149)</f>
        <v>25916.63</v>
      </c>
      <c r="J145" s="287"/>
      <c r="K145" s="186">
        <f t="shared" si="21"/>
        <v>86.38876666666667</v>
      </c>
    </row>
    <row r="146" spans="1:11" ht="15">
      <c r="A146" s="337"/>
      <c r="B146" s="337"/>
      <c r="C146" s="338"/>
      <c r="D146" s="338">
        <v>4221</v>
      </c>
      <c r="E146" s="331" t="s">
        <v>244</v>
      </c>
      <c r="F146" s="286">
        <v>11085</v>
      </c>
      <c r="G146" s="286">
        <v>15000</v>
      </c>
      <c r="H146" s="286">
        <v>20000</v>
      </c>
      <c r="I146" s="286">
        <v>19350.63</v>
      </c>
      <c r="J146" s="287"/>
      <c r="K146" s="186">
        <f t="shared" si="21"/>
        <v>96.75315</v>
      </c>
    </row>
    <row r="147" spans="1:11" ht="15">
      <c r="A147" s="337"/>
      <c r="B147" s="337"/>
      <c r="C147" s="338"/>
      <c r="D147" s="338">
        <v>4223</v>
      </c>
      <c r="E147" s="331" t="s">
        <v>333</v>
      </c>
      <c r="F147" s="286">
        <v>650</v>
      </c>
      <c r="G147" s="286">
        <v>10000</v>
      </c>
      <c r="H147" s="286">
        <v>10000</v>
      </c>
      <c r="I147" s="286">
        <v>6566</v>
      </c>
      <c r="J147" s="287"/>
      <c r="K147" s="186">
        <f t="shared" si="21"/>
        <v>65.66</v>
      </c>
    </row>
    <row r="148" spans="1:11" ht="15">
      <c r="A148" s="337"/>
      <c r="B148" s="337"/>
      <c r="C148" s="338"/>
      <c r="D148" s="338">
        <v>4226</v>
      </c>
      <c r="E148" s="331" t="s">
        <v>334</v>
      </c>
      <c r="F148" s="286"/>
      <c r="G148" s="286">
        <v>0</v>
      </c>
      <c r="H148" s="286"/>
      <c r="I148" s="286"/>
      <c r="J148" s="287"/>
      <c r="K148" s="186" t="e">
        <f t="shared" si="21"/>
        <v>#DIV/0!</v>
      </c>
    </row>
    <row r="149" spans="1:11" ht="15">
      <c r="A149" s="337"/>
      <c r="B149" s="337"/>
      <c r="C149" s="338"/>
      <c r="D149" s="338">
        <v>4227</v>
      </c>
      <c r="E149" s="331" t="s">
        <v>147</v>
      </c>
      <c r="F149" s="286">
        <v>2182</v>
      </c>
      <c r="G149" s="286">
        <v>25000</v>
      </c>
      <c r="H149" s="286"/>
      <c r="I149" s="286"/>
      <c r="J149" s="287"/>
      <c r="K149" s="186" t="e">
        <f t="shared" si="21"/>
        <v>#DIV/0!</v>
      </c>
    </row>
    <row r="150" spans="1:11" ht="15">
      <c r="A150" s="555"/>
      <c r="B150" s="555"/>
      <c r="C150" s="556">
        <v>426</v>
      </c>
      <c r="D150" s="556"/>
      <c r="E150" s="557" t="s">
        <v>58</v>
      </c>
      <c r="F150" s="576">
        <f>SUM(F151:F152)</f>
        <v>0</v>
      </c>
      <c r="G150" s="576">
        <f>SUM(G151:G152)</f>
        <v>140000</v>
      </c>
      <c r="H150" s="576">
        <f>SUM(H151:H152)</f>
        <v>55000</v>
      </c>
      <c r="I150" s="576">
        <f>SUM(I151:I152)</f>
        <v>55000</v>
      </c>
      <c r="J150" s="309" t="e">
        <f>I150/F150*100</f>
        <v>#DIV/0!</v>
      </c>
      <c r="K150" s="186">
        <f t="shared" si="21"/>
        <v>100</v>
      </c>
    </row>
    <row r="151" spans="1:11" ht="15">
      <c r="A151" s="323"/>
      <c r="B151" s="323"/>
      <c r="C151" s="540"/>
      <c r="D151" s="284">
        <v>4262</v>
      </c>
      <c r="E151" s="578" t="s">
        <v>383</v>
      </c>
      <c r="F151" s="548"/>
      <c r="G151" s="336">
        <v>20000</v>
      </c>
      <c r="H151" s="548"/>
      <c r="I151" s="548"/>
      <c r="J151" s="309" t="e">
        <f aca="true" t="shared" si="22" ref="J151:J160">I151/F151*100</f>
        <v>#DIV/0!</v>
      </c>
      <c r="K151" s="186" t="e">
        <f t="shared" si="21"/>
        <v>#DIV/0!</v>
      </c>
    </row>
    <row r="152" spans="1:11" ht="15">
      <c r="A152" s="323"/>
      <c r="B152" s="323"/>
      <c r="C152" s="540"/>
      <c r="D152" s="284">
        <v>4263</v>
      </c>
      <c r="E152" s="578" t="s">
        <v>370</v>
      </c>
      <c r="F152" s="548"/>
      <c r="G152" s="336">
        <v>120000</v>
      </c>
      <c r="H152" s="548">
        <v>55000</v>
      </c>
      <c r="I152" s="336">
        <v>55000</v>
      </c>
      <c r="J152" s="309"/>
      <c r="K152" s="186">
        <f t="shared" si="21"/>
        <v>100</v>
      </c>
    </row>
    <row r="153" spans="1:11" ht="15">
      <c r="A153" s="323"/>
      <c r="B153" s="323">
        <v>45</v>
      </c>
      <c r="C153" s="540"/>
      <c r="D153" s="540"/>
      <c r="E153" s="541" t="s">
        <v>339</v>
      </c>
      <c r="F153" s="548">
        <f aca="true" t="shared" si="23" ref="F153:I154">SUM(F154)</f>
        <v>631161</v>
      </c>
      <c r="G153" s="548">
        <f t="shared" si="23"/>
        <v>350000</v>
      </c>
      <c r="H153" s="548">
        <f t="shared" si="23"/>
        <v>230000</v>
      </c>
      <c r="I153" s="548">
        <f t="shared" si="23"/>
        <v>228039.38</v>
      </c>
      <c r="J153" s="309">
        <f t="shared" si="22"/>
        <v>36.130144289650346</v>
      </c>
      <c r="K153" s="186">
        <f t="shared" si="21"/>
        <v>99.14755652173913</v>
      </c>
    </row>
    <row r="154" spans="1:11" ht="15">
      <c r="A154" s="579"/>
      <c r="B154" s="579"/>
      <c r="C154" s="580">
        <v>451</v>
      </c>
      <c r="D154" s="580"/>
      <c r="E154" s="581" t="s">
        <v>340</v>
      </c>
      <c r="F154" s="548">
        <f t="shared" si="23"/>
        <v>631161</v>
      </c>
      <c r="G154" s="548">
        <f t="shared" si="23"/>
        <v>350000</v>
      </c>
      <c r="H154" s="548">
        <f t="shared" si="23"/>
        <v>230000</v>
      </c>
      <c r="I154" s="548">
        <f t="shared" si="23"/>
        <v>228039.38</v>
      </c>
      <c r="J154" s="309">
        <f t="shared" si="22"/>
        <v>36.130144289650346</v>
      </c>
      <c r="K154" s="186">
        <f t="shared" si="21"/>
        <v>99.14755652173913</v>
      </c>
    </row>
    <row r="155" spans="1:11" ht="15">
      <c r="A155" s="579"/>
      <c r="B155" s="579"/>
      <c r="C155" s="580"/>
      <c r="D155" s="582">
        <v>4511</v>
      </c>
      <c r="E155" s="578" t="s">
        <v>341</v>
      </c>
      <c r="F155" s="336">
        <v>631161</v>
      </c>
      <c r="G155" s="336">
        <v>350000</v>
      </c>
      <c r="H155" s="336">
        <v>230000</v>
      </c>
      <c r="I155" s="336">
        <v>228039.38</v>
      </c>
      <c r="J155" s="309">
        <f t="shared" si="22"/>
        <v>36.130144289650346</v>
      </c>
      <c r="K155" s="186">
        <f t="shared" si="21"/>
        <v>99.14755652173913</v>
      </c>
    </row>
    <row r="156" spans="1:11" s="590" customFormat="1" ht="30" customHeight="1">
      <c r="A156" s="586"/>
      <c r="B156" s="586"/>
      <c r="C156" s="587"/>
      <c r="D156" s="587"/>
      <c r="E156" s="588" t="s">
        <v>241</v>
      </c>
      <c r="F156" s="589">
        <f aca="true" t="shared" si="24" ref="F156:I159">SUM(F157)</f>
        <v>0</v>
      </c>
      <c r="G156" s="589">
        <f t="shared" si="24"/>
        <v>0</v>
      </c>
      <c r="H156" s="589"/>
      <c r="I156" s="589">
        <f t="shared" si="24"/>
        <v>0</v>
      </c>
      <c r="J156" s="585" t="e">
        <f t="shared" si="22"/>
        <v>#DIV/0!</v>
      </c>
      <c r="K156" s="278" t="e">
        <f>I156/H156*100</f>
        <v>#DIV/0!</v>
      </c>
    </row>
    <row r="157" spans="1:11" ht="15">
      <c r="A157" s="579">
        <v>5</v>
      </c>
      <c r="B157" s="579"/>
      <c r="C157" s="580"/>
      <c r="D157" s="580"/>
      <c r="E157" s="581" t="s">
        <v>235</v>
      </c>
      <c r="F157" s="548">
        <f t="shared" si="24"/>
        <v>0</v>
      </c>
      <c r="G157" s="548">
        <f t="shared" si="24"/>
        <v>0</v>
      </c>
      <c r="H157" s="548">
        <f t="shared" si="24"/>
        <v>0</v>
      </c>
      <c r="I157" s="548">
        <f t="shared" si="24"/>
        <v>0</v>
      </c>
      <c r="J157" s="309" t="e">
        <f t="shared" si="22"/>
        <v>#DIV/0!</v>
      </c>
      <c r="K157" s="186" t="e">
        <f>I157/H157*100</f>
        <v>#DIV/0!</v>
      </c>
    </row>
    <row r="158" spans="1:11" ht="15">
      <c r="A158" s="579"/>
      <c r="B158" s="579">
        <v>53</v>
      </c>
      <c r="C158" s="580"/>
      <c r="D158" s="580"/>
      <c r="E158" s="581" t="s">
        <v>236</v>
      </c>
      <c r="F158" s="548">
        <f t="shared" si="24"/>
        <v>0</v>
      </c>
      <c r="G158" s="548">
        <f t="shared" si="24"/>
        <v>0</v>
      </c>
      <c r="H158" s="548">
        <f t="shared" si="24"/>
        <v>0</v>
      </c>
      <c r="I158" s="548">
        <f t="shared" si="24"/>
        <v>0</v>
      </c>
      <c r="J158" s="309" t="e">
        <f t="shared" si="22"/>
        <v>#DIV/0!</v>
      </c>
      <c r="K158" s="186" t="e">
        <f>I158/H158*100</f>
        <v>#DIV/0!</v>
      </c>
    </row>
    <row r="159" spans="1:11" ht="15">
      <c r="A159" s="579"/>
      <c r="B159" s="579"/>
      <c r="C159" s="580">
        <v>531</v>
      </c>
      <c r="D159" s="580"/>
      <c r="E159" s="581" t="s">
        <v>342</v>
      </c>
      <c r="F159" s="548">
        <f t="shared" si="24"/>
        <v>0</v>
      </c>
      <c r="G159" s="548">
        <f t="shared" si="24"/>
        <v>0</v>
      </c>
      <c r="H159" s="548">
        <f t="shared" si="24"/>
        <v>0</v>
      </c>
      <c r="I159" s="548">
        <f t="shared" si="24"/>
        <v>0</v>
      </c>
      <c r="J159" s="309" t="e">
        <f t="shared" si="22"/>
        <v>#DIV/0!</v>
      </c>
      <c r="K159" s="186" t="e">
        <f>I159/H159*100</f>
        <v>#DIV/0!</v>
      </c>
    </row>
    <row r="160" spans="1:11" ht="15" customHeight="1">
      <c r="A160" s="577"/>
      <c r="B160" s="577"/>
      <c r="C160" s="578"/>
      <c r="D160" s="578">
        <v>5321</v>
      </c>
      <c r="E160" s="578" t="s">
        <v>343</v>
      </c>
      <c r="F160" s="336"/>
      <c r="G160" s="336"/>
      <c r="H160" s="336"/>
      <c r="I160" s="336"/>
      <c r="J160" s="309" t="e">
        <f t="shared" si="22"/>
        <v>#DIV/0!</v>
      </c>
      <c r="K160" s="186" t="e">
        <f>I160/H160*100</f>
        <v>#DIV/0!</v>
      </c>
    </row>
  </sheetData>
  <sheetProtection selectLockedCells="1" selectUnlockedCells="1"/>
  <mergeCells count="1">
    <mergeCell ref="A2:E2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workbookViewId="0" topLeftCell="A1">
      <selection activeCell="E172" sqref="E172"/>
    </sheetView>
  </sheetViews>
  <sheetFormatPr defaultColWidth="9.140625" defaultRowHeight="15"/>
  <cols>
    <col min="1" max="1" width="4.8515625" style="0" customWidth="1"/>
    <col min="2" max="2" width="4.421875" style="0" customWidth="1"/>
    <col min="3" max="3" width="54.57421875" style="0" customWidth="1"/>
    <col min="4" max="4" width="14.140625" style="0" customWidth="1"/>
    <col min="5" max="6" width="12.7109375" style="0" customWidth="1"/>
    <col min="7" max="7" width="13.00390625" style="0" customWidth="1"/>
  </cols>
  <sheetData>
    <row r="1" s="28" customFormat="1" ht="15">
      <c r="B1" s="28" t="s">
        <v>287</v>
      </c>
    </row>
    <row r="3" spans="1:9" ht="76.5" customHeight="1">
      <c r="A3" s="399" t="s">
        <v>13</v>
      </c>
      <c r="B3" s="166" t="s">
        <v>14</v>
      </c>
      <c r="C3" s="272" t="s">
        <v>268</v>
      </c>
      <c r="D3" s="162" t="s">
        <v>255</v>
      </c>
      <c r="E3" s="163" t="s">
        <v>361</v>
      </c>
      <c r="F3" s="163" t="s">
        <v>369</v>
      </c>
      <c r="G3" s="163" t="s">
        <v>362</v>
      </c>
      <c r="H3" s="162" t="s">
        <v>363</v>
      </c>
      <c r="I3" s="162" t="s">
        <v>375</v>
      </c>
    </row>
    <row r="4" spans="1:9" ht="15">
      <c r="A4" s="357"/>
      <c r="B4" s="646">
        <v>1</v>
      </c>
      <c r="C4" s="647"/>
      <c r="D4" s="346">
        <v>2</v>
      </c>
      <c r="E4" s="346">
        <v>3</v>
      </c>
      <c r="F4" s="346">
        <v>4</v>
      </c>
      <c r="G4" s="346">
        <v>5</v>
      </c>
      <c r="H4" s="347">
        <v>6</v>
      </c>
      <c r="I4" s="348">
        <v>7</v>
      </c>
    </row>
    <row r="5" spans="1:9" ht="15">
      <c r="A5" s="385"/>
      <c r="B5" s="386"/>
      <c r="C5" s="515" t="s">
        <v>291</v>
      </c>
      <c r="D5" s="382">
        <f>SUM(D7+D14+D19+D23+D29)</f>
        <v>3885440</v>
      </c>
      <c r="E5" s="382">
        <f>SUM(E7+E14+E19+E23+E29)</f>
        <v>27354600</v>
      </c>
      <c r="F5" s="382">
        <f>SUM(F7+F14+F19+F23+F29)</f>
        <v>5020883</v>
      </c>
      <c r="G5" s="382">
        <f>SUM(G7+G14+G19+G23+G29)</f>
        <v>4514086.2700000005</v>
      </c>
      <c r="H5" s="377">
        <f>G5/D5*100</f>
        <v>116.17953873949926</v>
      </c>
      <c r="I5" s="377">
        <f>G5/E5*100</f>
        <v>16.50211032148158</v>
      </c>
    </row>
    <row r="6" spans="1:9" ht="7.5" customHeight="1">
      <c r="A6" s="400"/>
      <c r="B6" s="388"/>
      <c r="D6" s="358"/>
      <c r="E6" s="358"/>
      <c r="F6" s="358"/>
      <c r="G6" s="358"/>
      <c r="H6" s="358"/>
      <c r="I6" s="359"/>
    </row>
    <row r="7" spans="1:9" ht="15">
      <c r="A7" s="389"/>
      <c r="B7" s="354"/>
      <c r="C7" s="511" t="s">
        <v>310</v>
      </c>
      <c r="D7" s="594">
        <f>SUM(D8)</f>
        <v>910319.79</v>
      </c>
      <c r="E7" s="594">
        <f>SUM(E8)</f>
        <v>2319100</v>
      </c>
      <c r="F7" s="594">
        <f>SUM(F8)</f>
        <v>2859183</v>
      </c>
      <c r="G7" s="594">
        <f>SUM(G8)</f>
        <v>2562414.45</v>
      </c>
      <c r="H7" s="594">
        <f aca="true" t="shared" si="0" ref="H7:H12">G7/D7*100</f>
        <v>281.4850866858558</v>
      </c>
      <c r="I7" s="594">
        <f aca="true" t="shared" si="1" ref="I7:I12">G7/E7*100</f>
        <v>110.49176189038852</v>
      </c>
    </row>
    <row r="8" spans="1:9" ht="15">
      <c r="A8" s="375" t="s">
        <v>269</v>
      </c>
      <c r="B8" s="370"/>
      <c r="C8" s="269" t="s">
        <v>261</v>
      </c>
      <c r="D8" s="216">
        <f>SUM(D9:D12)</f>
        <v>910319.79</v>
      </c>
      <c r="E8" s="216">
        <f>SUM(E9:E12)</f>
        <v>2319100</v>
      </c>
      <c r="F8" s="216">
        <f>SUM(F9:F12)</f>
        <v>2859183</v>
      </c>
      <c r="G8" s="216">
        <f>SUM(G9:G12)</f>
        <v>2562414.45</v>
      </c>
      <c r="H8" s="216">
        <f t="shared" si="0"/>
        <v>281.4850866858558</v>
      </c>
      <c r="I8" s="216">
        <f t="shared" si="1"/>
        <v>110.49176189038852</v>
      </c>
    </row>
    <row r="9" spans="1:9" ht="15">
      <c r="A9" s="390"/>
      <c r="B9" s="391">
        <v>61</v>
      </c>
      <c r="C9" s="349" t="s">
        <v>17</v>
      </c>
      <c r="D9" s="350">
        <v>778202</v>
      </c>
      <c r="E9" s="350">
        <v>2171000</v>
      </c>
      <c r="F9" s="350">
        <v>2711083</v>
      </c>
      <c r="G9" s="350">
        <v>2436503.52</v>
      </c>
      <c r="H9" s="368">
        <f t="shared" si="0"/>
        <v>313.0939678900851</v>
      </c>
      <c r="I9" s="368">
        <f t="shared" si="1"/>
        <v>112.22954951635191</v>
      </c>
    </row>
    <row r="10" spans="1:9" ht="15">
      <c r="A10" s="390"/>
      <c r="B10" s="391">
        <v>64</v>
      </c>
      <c r="C10" s="349" t="s">
        <v>25</v>
      </c>
      <c r="D10" s="350">
        <v>120215.69</v>
      </c>
      <c r="E10" s="350">
        <v>138000</v>
      </c>
      <c r="F10" s="350">
        <v>138000</v>
      </c>
      <c r="G10" s="350">
        <v>123762.12</v>
      </c>
      <c r="H10" s="368">
        <f t="shared" si="0"/>
        <v>102.95005585377415</v>
      </c>
      <c r="I10" s="368">
        <f t="shared" si="1"/>
        <v>89.6826956521739</v>
      </c>
    </row>
    <row r="11" spans="1:9" ht="30">
      <c r="A11" s="392"/>
      <c r="B11" s="393">
        <v>65</v>
      </c>
      <c r="C11" s="351" t="s">
        <v>28</v>
      </c>
      <c r="D11" s="353">
        <v>7146.43</v>
      </c>
      <c r="E11" s="353">
        <v>8100</v>
      </c>
      <c r="F11" s="353">
        <v>8100</v>
      </c>
      <c r="G11" s="353">
        <v>1814.35</v>
      </c>
      <c r="H11" s="368">
        <f t="shared" si="0"/>
        <v>25.388200821948857</v>
      </c>
      <c r="I11" s="368">
        <f t="shared" si="1"/>
        <v>22.39938271604938</v>
      </c>
    </row>
    <row r="12" spans="1:9" ht="30">
      <c r="A12" s="392"/>
      <c r="B12" s="393" t="s">
        <v>305</v>
      </c>
      <c r="C12" s="351" t="s">
        <v>28</v>
      </c>
      <c r="D12" s="353">
        <v>4755.67</v>
      </c>
      <c r="E12" s="353">
        <v>2000</v>
      </c>
      <c r="F12" s="353">
        <v>2000</v>
      </c>
      <c r="G12" s="353">
        <v>334.46</v>
      </c>
      <c r="H12" s="368">
        <f t="shared" si="0"/>
        <v>7.03286813424817</v>
      </c>
      <c r="I12" s="369">
        <f t="shared" si="1"/>
        <v>16.723</v>
      </c>
    </row>
    <row r="13" spans="1:9" ht="7.5" customHeight="1">
      <c r="A13" s="400"/>
      <c r="B13" s="394"/>
      <c r="D13" s="364"/>
      <c r="E13" s="364"/>
      <c r="F13" s="364"/>
      <c r="G13" s="364"/>
      <c r="H13" s="364"/>
      <c r="I13" s="365"/>
    </row>
    <row r="14" spans="1:9" ht="15">
      <c r="A14" s="389"/>
      <c r="B14" s="363"/>
      <c r="C14" s="511" t="s">
        <v>311</v>
      </c>
      <c r="D14" s="594">
        <f>SUM(D15)</f>
        <v>2342566.89</v>
      </c>
      <c r="E14" s="594">
        <f>SUM(E15)</f>
        <v>24022000</v>
      </c>
      <c r="F14" s="594">
        <f>SUM(F15)</f>
        <v>1346000</v>
      </c>
      <c r="G14" s="594">
        <f>SUM(G15)</f>
        <v>1261681.66</v>
      </c>
      <c r="H14" s="594">
        <f>G14/D14*100</f>
        <v>53.858938474111184</v>
      </c>
      <c r="I14" s="594">
        <f>G14/E14*100</f>
        <v>5.252192406960286</v>
      </c>
    </row>
    <row r="15" spans="1:9" ht="15">
      <c r="A15" s="375" t="s">
        <v>269</v>
      </c>
      <c r="B15" s="370"/>
      <c r="C15" s="269" t="s">
        <v>261</v>
      </c>
      <c r="D15" s="216">
        <f>SUM(D16:D17)</f>
        <v>2342566.89</v>
      </c>
      <c r="E15" s="216">
        <f>SUM(E16:E17)</f>
        <v>24022000</v>
      </c>
      <c r="F15" s="216">
        <f>SUM(F16:F17)</f>
        <v>1346000</v>
      </c>
      <c r="G15" s="216">
        <f>SUM(G16:G17)</f>
        <v>1261681.66</v>
      </c>
      <c r="H15" s="216">
        <f>G15/D15*100</f>
        <v>53.858938474111184</v>
      </c>
      <c r="I15" s="216">
        <f>G15/E15*100</f>
        <v>5.252192406960286</v>
      </c>
    </row>
    <row r="16" spans="1:9" ht="15" customHeight="1">
      <c r="A16" s="390"/>
      <c r="B16" s="391">
        <v>63</v>
      </c>
      <c r="C16" s="349" t="s">
        <v>22</v>
      </c>
      <c r="D16" s="350">
        <v>2342566.89</v>
      </c>
      <c r="E16" s="350">
        <v>24022000</v>
      </c>
      <c r="F16" s="350">
        <v>1346000</v>
      </c>
      <c r="G16" s="350">
        <v>1261681.66</v>
      </c>
      <c r="H16" s="350">
        <f>G16/D16*100</f>
        <v>53.858938474111184</v>
      </c>
      <c r="I16" s="350">
        <f>G16/E16*100</f>
        <v>5.252192406960286</v>
      </c>
    </row>
    <row r="17" spans="1:9" ht="30">
      <c r="A17" s="392"/>
      <c r="B17" s="393">
        <v>66</v>
      </c>
      <c r="C17" s="362" t="s">
        <v>211</v>
      </c>
      <c r="D17" s="353">
        <v>0</v>
      </c>
      <c r="E17" s="353">
        <v>0</v>
      </c>
      <c r="F17" s="353"/>
      <c r="G17" s="353"/>
      <c r="H17" s="350" t="e">
        <f>G17/D17*100</f>
        <v>#DIV/0!</v>
      </c>
      <c r="I17" s="353" t="e">
        <f>G17/E17*100</f>
        <v>#DIV/0!</v>
      </c>
    </row>
    <row r="18" spans="1:9" ht="6.75" customHeight="1">
      <c r="A18" s="392"/>
      <c r="B18" s="393"/>
      <c r="C18" s="362"/>
      <c r="D18" s="353"/>
      <c r="E18" s="353"/>
      <c r="F18" s="353"/>
      <c r="G18" s="353"/>
      <c r="H18" s="350"/>
      <c r="I18" s="597"/>
    </row>
    <row r="19" spans="1:9" ht="15">
      <c r="A19" s="392"/>
      <c r="B19" s="393"/>
      <c r="C19" s="600" t="s">
        <v>367</v>
      </c>
      <c r="D19" s="514">
        <f aca="true" t="shared" si="2" ref="D19:G20">SUM(D20)</f>
        <v>46393.81</v>
      </c>
      <c r="E19" s="514">
        <f t="shared" si="2"/>
        <v>50000</v>
      </c>
      <c r="F19" s="514">
        <f t="shared" si="2"/>
        <v>50000</v>
      </c>
      <c r="G19" s="514">
        <f t="shared" si="2"/>
        <v>40565</v>
      </c>
      <c r="H19" s="204"/>
      <c r="I19" s="601">
        <f>G19/E19*100</f>
        <v>81.13</v>
      </c>
    </row>
    <row r="20" spans="1:9" ht="15">
      <c r="A20" s="598" t="s">
        <v>269</v>
      </c>
      <c r="B20" s="393"/>
      <c r="C20" s="599" t="s">
        <v>325</v>
      </c>
      <c r="D20" s="361">
        <f t="shared" si="2"/>
        <v>46393.81</v>
      </c>
      <c r="E20" s="361">
        <f t="shared" si="2"/>
        <v>50000</v>
      </c>
      <c r="F20" s="361">
        <f t="shared" si="2"/>
        <v>50000</v>
      </c>
      <c r="G20" s="361">
        <f t="shared" si="2"/>
        <v>40565</v>
      </c>
      <c r="H20" s="216"/>
      <c r="I20" s="603">
        <f>G20/E20*100</f>
        <v>81.13</v>
      </c>
    </row>
    <row r="21" spans="1:9" ht="15">
      <c r="A21" s="392"/>
      <c r="B21" s="391" t="s">
        <v>368</v>
      </c>
      <c r="C21" s="351" t="s">
        <v>325</v>
      </c>
      <c r="D21" s="350">
        <v>46393.81</v>
      </c>
      <c r="E21" s="350">
        <v>50000</v>
      </c>
      <c r="F21" s="350">
        <v>50000</v>
      </c>
      <c r="G21" s="350">
        <v>40565</v>
      </c>
      <c r="H21" s="350"/>
      <c r="I21" s="603">
        <f>G21/E21*100</f>
        <v>81.13</v>
      </c>
    </row>
    <row r="22" spans="1:9" ht="10.5" customHeight="1">
      <c r="A22" s="390"/>
      <c r="B22" s="388"/>
      <c r="C22" s="358"/>
      <c r="D22" s="364"/>
      <c r="E22" s="364"/>
      <c r="F22" s="364"/>
      <c r="G22" s="364"/>
      <c r="H22" s="364"/>
      <c r="I22" s="365"/>
    </row>
    <row r="23" spans="1:9" ht="15">
      <c r="A23" s="389"/>
      <c r="B23" s="363"/>
      <c r="C23" s="591" t="s">
        <v>312</v>
      </c>
      <c r="D23" s="594">
        <f>SUM(D24)</f>
        <v>586159.51</v>
      </c>
      <c r="E23" s="594">
        <f>SUM(E24)</f>
        <v>763500</v>
      </c>
      <c r="F23" s="594">
        <f>SUM(F24)</f>
        <v>765700</v>
      </c>
      <c r="G23" s="594">
        <f>SUM(G24)</f>
        <v>649425.1599999999</v>
      </c>
      <c r="H23" s="594">
        <f>G23/D23*100</f>
        <v>110.79324806996647</v>
      </c>
      <c r="I23" s="594">
        <f>G23/E23*100</f>
        <v>85.0589600523903</v>
      </c>
    </row>
    <row r="24" spans="1:9" ht="15">
      <c r="A24" s="375" t="s">
        <v>269</v>
      </c>
      <c r="B24" s="370"/>
      <c r="C24" s="355" t="s">
        <v>261</v>
      </c>
      <c r="D24" s="356">
        <f>SUM(D25:D27)</f>
        <v>586159.51</v>
      </c>
      <c r="E24" s="356">
        <f>SUM(E25:E27)</f>
        <v>763500</v>
      </c>
      <c r="F24" s="356">
        <f>SUM(F25:F27)</f>
        <v>765700</v>
      </c>
      <c r="G24" s="356">
        <f>SUM(G25:G27)</f>
        <v>649425.1599999999</v>
      </c>
      <c r="H24" s="356">
        <f>G24/D24*100</f>
        <v>110.79324806996647</v>
      </c>
      <c r="I24" s="356">
        <f>G24/E24*100</f>
        <v>85.0589600523903</v>
      </c>
    </row>
    <row r="25" spans="1:9" ht="15">
      <c r="A25" s="390"/>
      <c r="B25" s="391">
        <v>64</v>
      </c>
      <c r="C25" s="349" t="s">
        <v>25</v>
      </c>
      <c r="D25" s="350">
        <v>283873.4</v>
      </c>
      <c r="E25" s="350">
        <v>260600</v>
      </c>
      <c r="F25" s="350">
        <v>211700</v>
      </c>
      <c r="G25" s="350">
        <v>143935.43</v>
      </c>
      <c r="H25" s="350">
        <f>G25/D25*100</f>
        <v>50.70409203539323</v>
      </c>
      <c r="I25" s="350">
        <f>G25/E25*100</f>
        <v>55.2323215656178</v>
      </c>
    </row>
    <row r="26" spans="1:9" ht="30">
      <c r="A26" s="390"/>
      <c r="B26" s="391">
        <v>65</v>
      </c>
      <c r="C26" s="351" t="s">
        <v>28</v>
      </c>
      <c r="D26" s="350">
        <v>302286.11</v>
      </c>
      <c r="E26" s="350">
        <v>502900</v>
      </c>
      <c r="F26" s="350">
        <v>554000</v>
      </c>
      <c r="G26" s="350">
        <v>505489.73</v>
      </c>
      <c r="H26" s="350">
        <f>G26/D26*100</f>
        <v>167.22228156629492</v>
      </c>
      <c r="I26" s="350">
        <f>G26/E26*100</f>
        <v>100.51495923642871</v>
      </c>
    </row>
    <row r="27" spans="1:9" ht="15">
      <c r="A27" s="390"/>
      <c r="B27" s="391">
        <v>68</v>
      </c>
      <c r="C27" s="349" t="s">
        <v>247</v>
      </c>
      <c r="D27" s="350"/>
      <c r="E27" s="350"/>
      <c r="F27" s="350"/>
      <c r="G27" s="350"/>
      <c r="H27" s="350" t="e">
        <f>G27/D27*100</f>
        <v>#DIV/0!</v>
      </c>
      <c r="I27" s="350" t="e">
        <f>G27/E27*100</f>
        <v>#DIV/0!</v>
      </c>
    </row>
    <row r="28" spans="1:9" ht="15">
      <c r="A28" s="509"/>
      <c r="B28" s="510"/>
      <c r="D28" s="5"/>
      <c r="E28" s="5"/>
      <c r="F28" s="5"/>
      <c r="G28" s="5"/>
      <c r="H28" s="5"/>
      <c r="I28" s="5"/>
    </row>
    <row r="29" spans="1:9" s="28" customFormat="1" ht="15">
      <c r="A29" s="396"/>
      <c r="B29" s="269"/>
      <c r="C29" s="511" t="s">
        <v>315</v>
      </c>
      <c r="D29" s="204">
        <f aca="true" t="shared" si="3" ref="D29:G30">SUM(D30)</f>
        <v>0</v>
      </c>
      <c r="E29" s="204">
        <f t="shared" si="3"/>
        <v>200000</v>
      </c>
      <c r="F29" s="204">
        <f t="shared" si="3"/>
        <v>0</v>
      </c>
      <c r="G29" s="204">
        <f t="shared" si="3"/>
        <v>0</v>
      </c>
      <c r="H29" s="204" t="e">
        <f aca="true" t="shared" si="4" ref="H29:I31">G29/D29*100</f>
        <v>#DIV/0!</v>
      </c>
      <c r="I29" s="368" t="e">
        <f t="shared" si="4"/>
        <v>#DIV/0!</v>
      </c>
    </row>
    <row r="30" spans="1:9" ht="15">
      <c r="A30" s="512">
        <v>7</v>
      </c>
      <c r="B30" s="360"/>
      <c r="C30" s="512" t="s">
        <v>316</v>
      </c>
      <c r="D30" s="361">
        <f t="shared" si="3"/>
        <v>0</v>
      </c>
      <c r="E30" s="361">
        <f t="shared" si="3"/>
        <v>200000</v>
      </c>
      <c r="F30" s="361">
        <f t="shared" si="3"/>
        <v>0</v>
      </c>
      <c r="G30" s="361">
        <f t="shared" si="3"/>
        <v>0</v>
      </c>
      <c r="H30" s="216" t="e">
        <f t="shared" si="4"/>
        <v>#DIV/0!</v>
      </c>
      <c r="I30" s="350" t="e">
        <f t="shared" si="4"/>
        <v>#DIV/0!</v>
      </c>
    </row>
    <row r="31" spans="1:9" ht="15">
      <c r="A31" s="398"/>
      <c r="B31" s="352">
        <v>71</v>
      </c>
      <c r="C31" s="398" t="s">
        <v>316</v>
      </c>
      <c r="D31" s="353"/>
      <c r="E31" s="353">
        <v>200000</v>
      </c>
      <c r="F31" s="353"/>
      <c r="G31" s="353"/>
      <c r="H31" s="350" t="e">
        <f t="shared" si="4"/>
        <v>#DIV/0!</v>
      </c>
      <c r="I31" s="350" t="e">
        <f t="shared" si="4"/>
        <v>#DIV/0!</v>
      </c>
    </row>
    <row r="32" spans="1:9" ht="15">
      <c r="A32" s="398"/>
      <c r="B32" s="352"/>
      <c r="C32" s="398"/>
      <c r="D32" s="353"/>
      <c r="E32" s="353"/>
      <c r="F32" s="353"/>
      <c r="G32" s="353"/>
      <c r="H32" s="353"/>
      <c r="I32" s="353"/>
    </row>
    <row r="33" spans="1:9" ht="15">
      <c r="A33" s="401"/>
      <c r="B33" s="376"/>
      <c r="C33" s="516" t="s">
        <v>292</v>
      </c>
      <c r="D33" s="377">
        <f>SUM(D35+D51+D63+D75+D79)</f>
        <v>4414682.88</v>
      </c>
      <c r="E33" s="377">
        <f>SUM(E35+E51+E63+E75+E79)</f>
        <v>4621200</v>
      </c>
      <c r="F33" s="377">
        <f>SUM(F35+F51+F63+F75+F79)</f>
        <v>4621200</v>
      </c>
      <c r="G33" s="377">
        <f>SUM(G35+G51+G63+G75+G79)</f>
        <v>4094589.1500000004</v>
      </c>
      <c r="H33" s="377">
        <f>G33/D33*100</f>
        <v>92.74933809062182</v>
      </c>
      <c r="I33" s="377">
        <f>G33/E33*100</f>
        <v>88.60445663464036</v>
      </c>
    </row>
    <row r="34" spans="1:9" ht="6.75" customHeight="1">
      <c r="A34" s="357"/>
      <c r="B34" s="372"/>
      <c r="C34" s="372"/>
      <c r="D34" s="373"/>
      <c r="E34" s="373"/>
      <c r="F34" s="373"/>
      <c r="G34" s="373"/>
      <c r="H34" s="373"/>
      <c r="I34" s="374"/>
    </row>
    <row r="35" spans="1:9" ht="15">
      <c r="A35" s="595"/>
      <c r="B35" s="596"/>
      <c r="C35" s="593" t="s">
        <v>310</v>
      </c>
      <c r="D35" s="594">
        <f>SUM(D36+D44+D48)</f>
        <v>1055058.46</v>
      </c>
      <c r="E35" s="594">
        <f>SUM(E36+E44+E48)</f>
        <v>2539950</v>
      </c>
      <c r="F35" s="594">
        <f>SUM(F36+F44+F48)</f>
        <v>2539950</v>
      </c>
      <c r="G35" s="594">
        <f>SUM(G36+G44+G48)</f>
        <v>2194073.2700000005</v>
      </c>
      <c r="H35" s="594">
        <f aca="true" t="shared" si="5" ref="H35:H44">G35/D35*100</f>
        <v>207.95750692336048</v>
      </c>
      <c r="I35" s="594">
        <f aca="true" t="shared" si="6" ref="I35:I49">G35/E35*100</f>
        <v>86.3825378452332</v>
      </c>
    </row>
    <row r="36" spans="1:9" ht="15">
      <c r="A36" s="269">
        <v>3</v>
      </c>
      <c r="B36" s="370"/>
      <c r="C36" s="396" t="s">
        <v>34</v>
      </c>
      <c r="D36" s="216">
        <f>SUM(D37:D43)</f>
        <v>1042079.22</v>
      </c>
      <c r="E36" s="216">
        <f>SUM(E37:E43)</f>
        <v>2388600</v>
      </c>
      <c r="F36" s="216">
        <f>SUM(F37:F43)</f>
        <v>2388600</v>
      </c>
      <c r="G36" s="216">
        <f>SUM(G37:G43)</f>
        <v>2048041.3600000003</v>
      </c>
      <c r="H36" s="216">
        <f t="shared" si="5"/>
        <v>196.53413298079204</v>
      </c>
      <c r="I36" s="216">
        <f t="shared" si="6"/>
        <v>85.74233274721595</v>
      </c>
    </row>
    <row r="37" spans="1:9" ht="15">
      <c r="A37" s="269"/>
      <c r="B37" s="349">
        <v>31</v>
      </c>
      <c r="C37" s="359" t="s">
        <v>35</v>
      </c>
      <c r="D37" s="350">
        <v>129449.59</v>
      </c>
      <c r="E37" s="350">
        <v>520500</v>
      </c>
      <c r="F37" s="350">
        <v>520500</v>
      </c>
      <c r="G37" s="350">
        <v>474100.12</v>
      </c>
      <c r="H37" s="350">
        <f t="shared" si="5"/>
        <v>366.2430448794778</v>
      </c>
      <c r="I37" s="350">
        <f t="shared" si="6"/>
        <v>91.08551777137367</v>
      </c>
    </row>
    <row r="38" spans="1:9" ht="15">
      <c r="A38" s="269"/>
      <c r="B38" s="349">
        <v>32</v>
      </c>
      <c r="C38" s="359" t="s">
        <v>39</v>
      </c>
      <c r="D38" s="350">
        <v>618195.37</v>
      </c>
      <c r="E38" s="350">
        <v>1219100</v>
      </c>
      <c r="F38" s="350">
        <v>1219100</v>
      </c>
      <c r="G38" s="350">
        <v>1027877.96</v>
      </c>
      <c r="H38" s="350">
        <f t="shared" si="5"/>
        <v>166.27073088560985</v>
      </c>
      <c r="I38" s="350">
        <f t="shared" si="6"/>
        <v>84.31449101796406</v>
      </c>
    </row>
    <row r="39" spans="1:9" ht="15">
      <c r="A39" s="269"/>
      <c r="B39" s="349">
        <v>34</v>
      </c>
      <c r="C39" s="359" t="s">
        <v>45</v>
      </c>
      <c r="D39" s="350">
        <v>9714.51</v>
      </c>
      <c r="E39" s="350">
        <v>11000</v>
      </c>
      <c r="F39" s="350">
        <v>11000</v>
      </c>
      <c r="G39" s="350">
        <v>9920.8</v>
      </c>
      <c r="H39" s="350">
        <f t="shared" si="5"/>
        <v>102.12352450097842</v>
      </c>
      <c r="I39" s="350">
        <f t="shared" si="6"/>
        <v>90.18909090909091</v>
      </c>
    </row>
    <row r="40" spans="1:9" ht="15">
      <c r="A40" s="269"/>
      <c r="B40" s="349">
        <v>35</v>
      </c>
      <c r="C40" s="359" t="s">
        <v>213</v>
      </c>
      <c r="D40" s="350"/>
      <c r="E40" s="350">
        <v>5000</v>
      </c>
      <c r="F40" s="350">
        <v>5000</v>
      </c>
      <c r="G40" s="350">
        <v>1481.36</v>
      </c>
      <c r="H40" s="350" t="e">
        <f t="shared" si="5"/>
        <v>#DIV/0!</v>
      </c>
      <c r="I40" s="350">
        <f t="shared" si="6"/>
        <v>29.6272</v>
      </c>
    </row>
    <row r="41" spans="1:9" ht="15">
      <c r="A41" s="269"/>
      <c r="B41" s="349">
        <v>36</v>
      </c>
      <c r="C41" s="359" t="s">
        <v>306</v>
      </c>
      <c r="D41" s="350">
        <v>5629.21</v>
      </c>
      <c r="E41" s="350">
        <v>28000</v>
      </c>
      <c r="F41" s="350">
        <v>28000</v>
      </c>
      <c r="G41" s="350">
        <v>21908.3</v>
      </c>
      <c r="H41" s="350">
        <f t="shared" si="5"/>
        <v>389.18960209336655</v>
      </c>
      <c r="I41" s="350">
        <f t="shared" si="6"/>
        <v>78.24392857142857</v>
      </c>
    </row>
    <row r="42" spans="1:9" ht="30">
      <c r="A42" s="269"/>
      <c r="B42" s="349">
        <v>37</v>
      </c>
      <c r="C42" s="397" t="s">
        <v>47</v>
      </c>
      <c r="D42" s="350">
        <v>80622.77</v>
      </c>
      <c r="E42" s="350">
        <v>179000</v>
      </c>
      <c r="F42" s="350">
        <v>179000</v>
      </c>
      <c r="G42" s="350">
        <v>161933.76</v>
      </c>
      <c r="H42" s="350">
        <f t="shared" si="5"/>
        <v>200.85362981202456</v>
      </c>
      <c r="I42" s="350">
        <f t="shared" si="6"/>
        <v>90.46578770949722</v>
      </c>
    </row>
    <row r="43" spans="1:9" ht="15">
      <c r="A43" s="360"/>
      <c r="B43" s="352">
        <v>38</v>
      </c>
      <c r="C43" s="506" t="s">
        <v>49</v>
      </c>
      <c r="D43" s="353">
        <v>198467.77</v>
      </c>
      <c r="E43" s="353">
        <v>426000</v>
      </c>
      <c r="F43" s="353">
        <v>426000</v>
      </c>
      <c r="G43" s="353">
        <v>350819.06</v>
      </c>
      <c r="H43" s="353">
        <f t="shared" si="5"/>
        <v>176.76374355392818</v>
      </c>
      <c r="I43" s="353">
        <f t="shared" si="6"/>
        <v>82.35189201877934</v>
      </c>
    </row>
    <row r="44" spans="1:9" ht="15">
      <c r="A44" s="360">
        <v>4</v>
      </c>
      <c r="B44" s="352"/>
      <c r="C44" s="513" t="s">
        <v>235</v>
      </c>
      <c r="D44" s="514">
        <f>SUM(D45:D47)</f>
        <v>0</v>
      </c>
      <c r="E44" s="514">
        <f>SUM(E45:E47)</f>
        <v>151350</v>
      </c>
      <c r="F44" s="514">
        <f>SUM(F45:F47)</f>
        <v>151350</v>
      </c>
      <c r="G44" s="514">
        <f>SUM(G45:G47)</f>
        <v>146031.91</v>
      </c>
      <c r="H44" s="353" t="e">
        <f t="shared" si="5"/>
        <v>#DIV/0!</v>
      </c>
      <c r="I44" s="353">
        <f t="shared" si="6"/>
        <v>96.48623059134457</v>
      </c>
    </row>
    <row r="45" spans="1:9" ht="15">
      <c r="A45" s="360"/>
      <c r="B45" s="352">
        <v>41</v>
      </c>
      <c r="C45" s="506" t="s">
        <v>364</v>
      </c>
      <c r="D45" s="369"/>
      <c r="E45" s="369">
        <v>0</v>
      </c>
      <c r="F45" s="369"/>
      <c r="G45" s="369"/>
      <c r="H45" s="353"/>
      <c r="I45" s="353"/>
    </row>
    <row r="46" spans="1:9" ht="15">
      <c r="A46" s="360"/>
      <c r="B46" s="352">
        <v>42</v>
      </c>
      <c r="C46" s="506" t="s">
        <v>307</v>
      </c>
      <c r="D46" s="353"/>
      <c r="E46" s="353">
        <v>116350</v>
      </c>
      <c r="F46" s="353">
        <v>116350</v>
      </c>
      <c r="G46" s="353">
        <v>112118.59</v>
      </c>
      <c r="H46" s="353" t="e">
        <f>G46/D46*100</f>
        <v>#DIV/0!</v>
      </c>
      <c r="I46" s="353">
        <f t="shared" si="6"/>
        <v>96.3632058444349</v>
      </c>
    </row>
    <row r="47" spans="1:9" ht="15">
      <c r="A47" s="360"/>
      <c r="B47" s="352">
        <v>45</v>
      </c>
      <c r="C47" s="506" t="s">
        <v>365</v>
      </c>
      <c r="D47" s="353"/>
      <c r="E47" s="353">
        <v>35000</v>
      </c>
      <c r="F47" s="353">
        <v>35000</v>
      </c>
      <c r="G47" s="353">
        <v>33913.32</v>
      </c>
      <c r="H47" s="353" t="e">
        <f>G47/D47*100</f>
        <v>#DIV/0!</v>
      </c>
      <c r="I47" s="353">
        <f t="shared" si="6"/>
        <v>96.8952</v>
      </c>
    </row>
    <row r="48" spans="1:9" ht="15">
      <c r="A48" s="360">
        <v>5</v>
      </c>
      <c r="B48" s="352"/>
      <c r="C48" s="396" t="s">
        <v>318</v>
      </c>
      <c r="D48" s="361">
        <f>SUM(D49)</f>
        <v>12979.24</v>
      </c>
      <c r="E48" s="361">
        <f>SUM(E49)</f>
        <v>0</v>
      </c>
      <c r="F48" s="361">
        <f>SUM(F49)</f>
        <v>0</v>
      </c>
      <c r="G48" s="361">
        <f>SUM(G49)</f>
        <v>0</v>
      </c>
      <c r="H48" s="353">
        <f>G48/D48*100</f>
        <v>0</v>
      </c>
      <c r="I48" s="353" t="e">
        <f t="shared" si="6"/>
        <v>#DIV/0!</v>
      </c>
    </row>
    <row r="49" spans="1:9" ht="15">
      <c r="A49" s="360"/>
      <c r="B49" s="352">
        <v>53</v>
      </c>
      <c r="C49" s="506" t="s">
        <v>236</v>
      </c>
      <c r="D49" s="353">
        <v>12979.24</v>
      </c>
      <c r="E49" s="369">
        <v>0</v>
      </c>
      <c r="F49" s="369"/>
      <c r="G49" s="353">
        <v>0</v>
      </c>
      <c r="H49" s="353">
        <f>G49/D49*100</f>
        <v>0</v>
      </c>
      <c r="I49" s="353" t="e">
        <f t="shared" si="6"/>
        <v>#DIV/0!</v>
      </c>
    </row>
    <row r="50" spans="1:9" ht="9.75" customHeight="1">
      <c r="A50" s="371"/>
      <c r="B50" s="358"/>
      <c r="C50" s="358"/>
      <c r="D50" s="364"/>
      <c r="E50" s="364"/>
      <c r="F50" s="364"/>
      <c r="G50" s="364"/>
      <c r="H50" s="364"/>
      <c r="I50" s="365"/>
    </row>
    <row r="51" spans="1:9" ht="15">
      <c r="A51" s="591"/>
      <c r="B51" s="592"/>
      <c r="C51" s="593" t="s">
        <v>313</v>
      </c>
      <c r="D51" s="594">
        <f>SUM(D52+D59)</f>
        <v>2726944.77</v>
      </c>
      <c r="E51" s="594">
        <f>SUM(E52+E59)</f>
        <v>1267100</v>
      </c>
      <c r="F51" s="594">
        <f>SUM(F52+F59)</f>
        <v>1267100</v>
      </c>
      <c r="G51" s="594">
        <f>SUM(G52+G59)</f>
        <v>1210525.72</v>
      </c>
      <c r="H51" s="594">
        <f aca="true" t="shared" si="7" ref="H51:H61">G51/D51*100</f>
        <v>44.39128116261775</v>
      </c>
      <c r="I51" s="594">
        <f aca="true" t="shared" si="8" ref="I51:I61">G51/E51*100</f>
        <v>95.5351369268408</v>
      </c>
    </row>
    <row r="52" spans="1:9" ht="15">
      <c r="A52" s="269">
        <v>3</v>
      </c>
      <c r="B52" s="370"/>
      <c r="C52" s="396" t="s">
        <v>34</v>
      </c>
      <c r="D52" s="216">
        <f>SUM(D53:D58)</f>
        <v>1395425.6</v>
      </c>
      <c r="E52" s="216">
        <f>SUM(E53:E58)</f>
        <v>633100</v>
      </c>
      <c r="F52" s="216">
        <f>SUM(F53:F58)</f>
        <v>633100</v>
      </c>
      <c r="G52" s="216">
        <f>SUM(G53:G58)</f>
        <v>576525.72</v>
      </c>
      <c r="H52" s="216">
        <f t="shared" si="7"/>
        <v>41.31540370192434</v>
      </c>
      <c r="I52" s="216">
        <f t="shared" si="8"/>
        <v>91.06392670984046</v>
      </c>
    </row>
    <row r="53" spans="1:9" ht="15">
      <c r="A53" s="269"/>
      <c r="B53" s="349">
        <v>31</v>
      </c>
      <c r="C53" s="359" t="s">
        <v>262</v>
      </c>
      <c r="D53" s="350">
        <v>388712.14</v>
      </c>
      <c r="E53" s="350">
        <v>474100</v>
      </c>
      <c r="F53" s="350">
        <v>474100</v>
      </c>
      <c r="G53" s="350">
        <v>432618.76</v>
      </c>
      <c r="H53" s="350">
        <f t="shared" si="7"/>
        <v>111.29540744469672</v>
      </c>
      <c r="I53" s="350">
        <f t="shared" si="8"/>
        <v>91.25052942417213</v>
      </c>
    </row>
    <row r="54" spans="1:9" ht="15">
      <c r="A54" s="269"/>
      <c r="B54" s="349">
        <v>32</v>
      </c>
      <c r="C54" s="359" t="s">
        <v>39</v>
      </c>
      <c r="D54" s="350">
        <v>877146.85</v>
      </c>
      <c r="E54" s="350">
        <v>64000</v>
      </c>
      <c r="F54" s="350">
        <v>64000</v>
      </c>
      <c r="G54" s="350">
        <v>54429.96</v>
      </c>
      <c r="H54" s="350">
        <f t="shared" si="7"/>
        <v>6.205341785129822</v>
      </c>
      <c r="I54" s="350">
        <f t="shared" si="8"/>
        <v>85.0468125</v>
      </c>
    </row>
    <row r="55" spans="1:9" ht="15">
      <c r="A55" s="269"/>
      <c r="B55" s="349">
        <v>34</v>
      </c>
      <c r="C55" s="359" t="s">
        <v>45</v>
      </c>
      <c r="D55" s="350"/>
      <c r="E55" s="350">
        <v>0</v>
      </c>
      <c r="F55" s="350">
        <v>0</v>
      </c>
      <c r="G55" s="350"/>
      <c r="H55" s="350" t="e">
        <f t="shared" si="7"/>
        <v>#DIV/0!</v>
      </c>
      <c r="I55" s="350" t="e">
        <f t="shared" si="8"/>
        <v>#DIV/0!</v>
      </c>
    </row>
    <row r="56" spans="1:9" ht="15">
      <c r="A56" s="269"/>
      <c r="B56" s="349">
        <v>36</v>
      </c>
      <c r="C56" s="359" t="s">
        <v>306</v>
      </c>
      <c r="D56" s="350">
        <v>30000</v>
      </c>
      <c r="E56" s="350">
        <v>25000</v>
      </c>
      <c r="F56" s="350">
        <v>25000</v>
      </c>
      <c r="G56" s="350">
        <v>25000</v>
      </c>
      <c r="H56" s="350">
        <f t="shared" si="7"/>
        <v>83.33333333333334</v>
      </c>
      <c r="I56" s="350">
        <f t="shared" si="8"/>
        <v>100</v>
      </c>
    </row>
    <row r="57" spans="1:9" ht="30">
      <c r="A57" s="269"/>
      <c r="B57" s="349">
        <v>37</v>
      </c>
      <c r="C57" s="397" t="s">
        <v>47</v>
      </c>
      <c r="D57" s="350">
        <v>88136.36</v>
      </c>
      <c r="E57" s="350">
        <v>40000</v>
      </c>
      <c r="F57" s="350">
        <v>40000</v>
      </c>
      <c r="G57" s="350">
        <v>38950</v>
      </c>
      <c r="H57" s="350">
        <f t="shared" si="7"/>
        <v>44.19288475267189</v>
      </c>
      <c r="I57" s="350">
        <f t="shared" si="8"/>
        <v>97.375</v>
      </c>
    </row>
    <row r="58" spans="1:9" ht="15">
      <c r="A58" s="269"/>
      <c r="B58" s="349">
        <v>38</v>
      </c>
      <c r="C58" s="398" t="s">
        <v>49</v>
      </c>
      <c r="D58" s="350">
        <v>11430.25</v>
      </c>
      <c r="E58" s="368">
        <v>30000</v>
      </c>
      <c r="F58" s="368">
        <v>30000</v>
      </c>
      <c r="G58" s="350">
        <v>25527</v>
      </c>
      <c r="H58" s="350">
        <f t="shared" si="7"/>
        <v>223.32844863410685</v>
      </c>
      <c r="I58" s="350">
        <f t="shared" si="8"/>
        <v>85.09</v>
      </c>
    </row>
    <row r="59" spans="1:9" ht="15">
      <c r="A59" s="269">
        <v>4</v>
      </c>
      <c r="B59" s="269"/>
      <c r="C59" s="396" t="s">
        <v>52</v>
      </c>
      <c r="D59" s="216">
        <f>SUM(D60:D61)</f>
        <v>1331519.17</v>
      </c>
      <c r="E59" s="216">
        <f>SUM(E60:E61)</f>
        <v>634000</v>
      </c>
      <c r="F59" s="216">
        <f>SUM(F60:F61)</f>
        <v>634000</v>
      </c>
      <c r="G59" s="216">
        <f>SUM(G60:G61)</f>
        <v>634000</v>
      </c>
      <c r="H59" s="216">
        <f t="shared" si="7"/>
        <v>47.61478574882253</v>
      </c>
      <c r="I59" s="216">
        <f t="shared" si="8"/>
        <v>100</v>
      </c>
    </row>
    <row r="60" spans="1:9" ht="15">
      <c r="A60" s="360"/>
      <c r="B60" s="352">
        <v>42</v>
      </c>
      <c r="C60" s="398" t="s">
        <v>55</v>
      </c>
      <c r="D60" s="353">
        <v>716135.5</v>
      </c>
      <c r="E60" s="353">
        <v>484000</v>
      </c>
      <c r="F60" s="353">
        <v>484000</v>
      </c>
      <c r="G60" s="353">
        <v>634000</v>
      </c>
      <c r="H60" s="216">
        <f t="shared" si="7"/>
        <v>88.53073196343429</v>
      </c>
      <c r="I60" s="216">
        <f t="shared" si="8"/>
        <v>130.99173553719007</v>
      </c>
    </row>
    <row r="61" spans="1:9" ht="15">
      <c r="A61" s="360"/>
      <c r="B61" s="352">
        <v>45</v>
      </c>
      <c r="C61" s="398" t="s">
        <v>308</v>
      </c>
      <c r="D61" s="353">
        <v>615383.67</v>
      </c>
      <c r="E61" s="353">
        <v>150000</v>
      </c>
      <c r="F61" s="353">
        <v>150000</v>
      </c>
      <c r="G61" s="353"/>
      <c r="H61" s="353">
        <f t="shared" si="7"/>
        <v>0</v>
      </c>
      <c r="I61" s="353">
        <f t="shared" si="8"/>
        <v>0</v>
      </c>
    </row>
    <row r="62" spans="1:9" ht="10.5" customHeight="1">
      <c r="A62" s="371"/>
      <c r="B62" s="358"/>
      <c r="C62" s="358"/>
      <c r="D62" s="364"/>
      <c r="E62" s="364"/>
      <c r="F62" s="364"/>
      <c r="G62" s="364"/>
      <c r="H62" s="364"/>
      <c r="I62" s="365"/>
    </row>
    <row r="63" spans="1:9" ht="15">
      <c r="A63" s="355"/>
      <c r="B63" s="363"/>
      <c r="C63" s="395" t="s">
        <v>314</v>
      </c>
      <c r="D63" s="356">
        <f>SUM(D64+D70)</f>
        <v>586563.51</v>
      </c>
      <c r="E63" s="356">
        <f>SUM(E64+E70)</f>
        <v>773150</v>
      </c>
      <c r="F63" s="356">
        <f>SUM(F64+F70)</f>
        <v>773150</v>
      </c>
      <c r="G63" s="356">
        <f>SUM(G64+G70)</f>
        <v>649425.1599999999</v>
      </c>
      <c r="H63" s="356">
        <f aca="true" t="shared" si="9" ref="H63:H70">G63/D63*100</f>
        <v>110.71693839257064</v>
      </c>
      <c r="I63" s="356">
        <f aca="true" t="shared" si="10" ref="I63:I73">G63/E63*100</f>
        <v>83.9973045334023</v>
      </c>
    </row>
    <row r="64" spans="1:9" ht="15">
      <c r="A64" s="269">
        <v>3</v>
      </c>
      <c r="B64" s="370"/>
      <c r="C64" s="396" t="s">
        <v>34</v>
      </c>
      <c r="D64" s="216">
        <f>SUM(D65:D69)</f>
        <v>355370.77</v>
      </c>
      <c r="E64" s="216">
        <f>SUM(E65:E69)</f>
        <v>519500</v>
      </c>
      <c r="F64" s="216">
        <f>SUM(F65:F69)</f>
        <v>519500</v>
      </c>
      <c r="G64" s="216">
        <f>SUM(G65:G69)</f>
        <v>420194.72</v>
      </c>
      <c r="H64" s="216">
        <f t="shared" si="9"/>
        <v>118.2412160685022</v>
      </c>
      <c r="I64" s="216">
        <f t="shared" si="10"/>
        <v>80.88445043310875</v>
      </c>
    </row>
    <row r="65" spans="1:9" ht="15">
      <c r="A65" s="349"/>
      <c r="B65" s="391" t="s">
        <v>319</v>
      </c>
      <c r="C65" s="359" t="s">
        <v>262</v>
      </c>
      <c r="D65" s="350"/>
      <c r="E65" s="350"/>
      <c r="F65" s="350"/>
      <c r="G65" s="350"/>
      <c r="H65" s="216" t="e">
        <f t="shared" si="9"/>
        <v>#DIV/0!</v>
      </c>
      <c r="I65" s="216" t="e">
        <f t="shared" si="10"/>
        <v>#DIV/0!</v>
      </c>
    </row>
    <row r="66" spans="1:9" ht="15">
      <c r="A66" s="269"/>
      <c r="B66" s="349">
        <v>32</v>
      </c>
      <c r="C66" s="359" t="s">
        <v>39</v>
      </c>
      <c r="D66" s="350">
        <v>278098.81</v>
      </c>
      <c r="E66" s="350">
        <v>519500</v>
      </c>
      <c r="F66" s="350">
        <v>519500</v>
      </c>
      <c r="G66" s="350">
        <v>420194.72</v>
      </c>
      <c r="H66" s="350">
        <f t="shared" si="9"/>
        <v>151.0954757411583</v>
      </c>
      <c r="I66" s="350">
        <f t="shared" si="10"/>
        <v>80.88445043310875</v>
      </c>
    </row>
    <row r="67" spans="1:9" ht="15">
      <c r="A67" s="269"/>
      <c r="B67" s="349">
        <v>35</v>
      </c>
      <c r="C67" s="359" t="s">
        <v>213</v>
      </c>
      <c r="D67" s="350">
        <v>4146.96</v>
      </c>
      <c r="E67" s="350">
        <v>0</v>
      </c>
      <c r="F67" s="350">
        <v>0</v>
      </c>
      <c r="G67" s="350">
        <v>0</v>
      </c>
      <c r="H67" s="350">
        <f t="shared" si="9"/>
        <v>0</v>
      </c>
      <c r="I67" s="350" t="e">
        <f t="shared" si="10"/>
        <v>#DIV/0!</v>
      </c>
    </row>
    <row r="68" spans="1:9" ht="15">
      <c r="A68" s="269"/>
      <c r="B68" s="349">
        <v>36</v>
      </c>
      <c r="C68" s="359" t="s">
        <v>306</v>
      </c>
      <c r="D68" s="350"/>
      <c r="E68" s="350">
        <v>0</v>
      </c>
      <c r="F68" s="350">
        <v>0</v>
      </c>
      <c r="G68" s="350">
        <v>0</v>
      </c>
      <c r="H68" s="350" t="e">
        <f t="shared" si="9"/>
        <v>#DIV/0!</v>
      </c>
      <c r="I68" s="350" t="e">
        <f t="shared" si="10"/>
        <v>#DIV/0!</v>
      </c>
    </row>
    <row r="69" spans="1:9" ht="15">
      <c r="A69" s="269"/>
      <c r="B69" s="349">
        <v>38</v>
      </c>
      <c r="C69" s="359" t="s">
        <v>49</v>
      </c>
      <c r="D69" s="350">
        <v>73125</v>
      </c>
      <c r="E69" s="350">
        <v>0</v>
      </c>
      <c r="F69" s="350">
        <v>0</v>
      </c>
      <c r="G69" s="350">
        <v>0</v>
      </c>
      <c r="H69" s="350">
        <f t="shared" si="9"/>
        <v>0</v>
      </c>
      <c r="I69" s="350" t="e">
        <f t="shared" si="10"/>
        <v>#DIV/0!</v>
      </c>
    </row>
    <row r="70" spans="1:9" ht="15">
      <c r="A70" s="269">
        <v>4</v>
      </c>
      <c r="B70" s="269"/>
      <c r="C70" s="396" t="s">
        <v>52</v>
      </c>
      <c r="D70" s="216">
        <f>SUM(D71:D73)</f>
        <v>231192.74000000002</v>
      </c>
      <c r="E70" s="216">
        <f>SUM(E71:E73)</f>
        <v>253650</v>
      </c>
      <c r="F70" s="216">
        <f>SUM(F71:F73)</f>
        <v>253650</v>
      </c>
      <c r="G70" s="216">
        <f>SUM(G71:G73)</f>
        <v>229230.44</v>
      </c>
      <c r="H70" s="216">
        <f t="shared" si="9"/>
        <v>99.15122767263365</v>
      </c>
      <c r="I70" s="216">
        <f t="shared" si="10"/>
        <v>90.372734082397</v>
      </c>
    </row>
    <row r="71" spans="1:9" ht="15">
      <c r="A71" s="269"/>
      <c r="B71" s="349">
        <v>41</v>
      </c>
      <c r="C71" s="398" t="s">
        <v>366</v>
      </c>
      <c r="D71" s="350"/>
      <c r="E71" s="350">
        <v>3000</v>
      </c>
      <c r="F71" s="350">
        <v>3000</v>
      </c>
      <c r="G71" s="350">
        <v>3000</v>
      </c>
      <c r="H71" s="350"/>
      <c r="I71" s="350"/>
    </row>
    <row r="72" spans="1:9" ht="15">
      <c r="A72" s="269"/>
      <c r="B72" s="349">
        <v>42</v>
      </c>
      <c r="C72" s="398" t="s">
        <v>55</v>
      </c>
      <c r="D72" s="350">
        <v>215415.82</v>
      </c>
      <c r="E72" s="350">
        <v>205650</v>
      </c>
      <c r="F72" s="350">
        <v>205650</v>
      </c>
      <c r="G72" s="350">
        <v>182104.38</v>
      </c>
      <c r="H72" s="350">
        <f>G72/D72*100</f>
        <v>84.53621465684368</v>
      </c>
      <c r="I72" s="350">
        <f t="shared" si="10"/>
        <v>88.55063457330415</v>
      </c>
    </row>
    <row r="73" spans="1:9" ht="15">
      <c r="A73" s="360"/>
      <c r="B73" s="352">
        <v>45</v>
      </c>
      <c r="C73" s="398" t="s">
        <v>308</v>
      </c>
      <c r="D73" s="353">
        <v>15776.92</v>
      </c>
      <c r="E73" s="353">
        <v>45000</v>
      </c>
      <c r="F73" s="353">
        <v>45000</v>
      </c>
      <c r="G73" s="353">
        <v>44126.06</v>
      </c>
      <c r="H73" s="350">
        <f>G73/D73*100</f>
        <v>279.6874168088575</v>
      </c>
      <c r="I73" s="353">
        <f t="shared" si="10"/>
        <v>98.05791111111111</v>
      </c>
    </row>
    <row r="74" spans="1:9" ht="10.5" customHeight="1">
      <c r="A74" s="371"/>
      <c r="B74" s="358"/>
      <c r="C74" s="358"/>
      <c r="D74" s="364"/>
      <c r="E74" s="364"/>
      <c r="F74" s="364"/>
      <c r="G74" s="364"/>
      <c r="H74" s="364"/>
      <c r="I74" s="365"/>
    </row>
    <row r="75" spans="1:9" ht="15.75" customHeight="1">
      <c r="A75" s="355"/>
      <c r="B75" s="363"/>
      <c r="C75" s="395" t="s">
        <v>317</v>
      </c>
      <c r="D75" s="356">
        <f>SUM(D76)</f>
        <v>46116.14</v>
      </c>
      <c r="E75" s="356">
        <f>SUM(E76)</f>
        <v>41000</v>
      </c>
      <c r="F75" s="356">
        <f>SUM(F76)</f>
        <v>41000</v>
      </c>
      <c r="G75" s="356">
        <f>SUM(G76)</f>
        <v>40565</v>
      </c>
      <c r="H75" s="356">
        <f>G75/D75*100</f>
        <v>87.96269592381323</v>
      </c>
      <c r="I75" s="356">
        <f>G75/E75*100</f>
        <v>98.9390243902439</v>
      </c>
    </row>
    <row r="76" spans="1:9" ht="15" customHeight="1">
      <c r="A76" s="269">
        <v>3</v>
      </c>
      <c r="B76" s="269"/>
      <c r="C76" s="396" t="s">
        <v>34</v>
      </c>
      <c r="D76" s="216">
        <f>SUM(D77:D77)</f>
        <v>46116.14</v>
      </c>
      <c r="E76" s="216">
        <f>SUM(E77:E77)</f>
        <v>41000</v>
      </c>
      <c r="F76" s="216">
        <f>SUM(F77:F77)</f>
        <v>41000</v>
      </c>
      <c r="G76" s="216">
        <f>SUM(G77:G77)</f>
        <v>40565</v>
      </c>
      <c r="H76" s="356">
        <f>G76/D76*100</f>
        <v>87.96269592381323</v>
      </c>
      <c r="I76" s="216">
        <f>G76/E76*100</f>
        <v>98.9390243902439</v>
      </c>
    </row>
    <row r="77" spans="1:9" ht="14.25" customHeight="1">
      <c r="A77" s="269"/>
      <c r="B77" s="349">
        <v>32</v>
      </c>
      <c r="C77" s="359" t="s">
        <v>39</v>
      </c>
      <c r="D77" s="350">
        <v>46116.14</v>
      </c>
      <c r="E77" s="350">
        <v>41000</v>
      </c>
      <c r="F77" s="350">
        <v>41000</v>
      </c>
      <c r="G77" s="350">
        <v>40565</v>
      </c>
      <c r="H77" s="356">
        <f>G77/D77*100</f>
        <v>87.96269592381323</v>
      </c>
      <c r="I77" s="350">
        <f>G77/E77*100</f>
        <v>98.9390243902439</v>
      </c>
    </row>
    <row r="78" spans="1:9" ht="14.25" customHeight="1">
      <c r="A78" s="28"/>
      <c r="D78" s="5"/>
      <c r="E78" s="5"/>
      <c r="F78" s="5"/>
      <c r="G78" s="5"/>
      <c r="H78" s="5"/>
      <c r="I78" s="5"/>
    </row>
    <row r="79" spans="1:9" ht="14.25" customHeight="1">
      <c r="A79" s="269"/>
      <c r="B79" s="349"/>
      <c r="C79" s="511" t="s">
        <v>315</v>
      </c>
      <c r="D79" s="216">
        <f aca="true" t="shared" si="11" ref="D79:G80">SUM(D80)</f>
        <v>0</v>
      </c>
      <c r="E79" s="216">
        <f t="shared" si="11"/>
        <v>0</v>
      </c>
      <c r="F79" s="216">
        <f t="shared" si="11"/>
        <v>0</v>
      </c>
      <c r="G79" s="216">
        <f t="shared" si="11"/>
        <v>0</v>
      </c>
      <c r="H79" s="350" t="e">
        <f>G79/D79*100</f>
        <v>#DIV/0!</v>
      </c>
      <c r="I79" s="350" t="e">
        <f>G79/E79*100</f>
        <v>#DIV/0!</v>
      </c>
    </row>
    <row r="80" spans="1:9" ht="14.25" customHeight="1">
      <c r="A80" s="269">
        <v>4</v>
      </c>
      <c r="B80" s="349"/>
      <c r="C80" s="269" t="s">
        <v>320</v>
      </c>
      <c r="D80" s="216">
        <f t="shared" si="11"/>
        <v>0</v>
      </c>
      <c r="E80" s="216">
        <f t="shared" si="11"/>
        <v>0</v>
      </c>
      <c r="F80" s="216">
        <f t="shared" si="11"/>
        <v>0</v>
      </c>
      <c r="G80" s="216">
        <f t="shared" si="11"/>
        <v>0</v>
      </c>
      <c r="H80" s="350" t="e">
        <f>G80/D80*100</f>
        <v>#DIV/0!</v>
      </c>
      <c r="I80" s="350" t="e">
        <f>G80/E80*100</f>
        <v>#DIV/0!</v>
      </c>
    </row>
    <row r="81" spans="1:9" ht="15">
      <c r="A81" s="349"/>
      <c r="B81" s="349">
        <v>42</v>
      </c>
      <c r="C81" s="349" t="s">
        <v>320</v>
      </c>
      <c r="D81" s="349"/>
      <c r="E81" s="349"/>
      <c r="F81" s="349"/>
      <c r="G81" s="349"/>
      <c r="H81" s="350" t="e">
        <f>G81/D81*100</f>
        <v>#DIV/0!</v>
      </c>
      <c r="I81" s="350" t="e">
        <f>G81/E81*100</f>
        <v>#DIV/0!</v>
      </c>
    </row>
    <row r="83" s="28" customFormat="1" ht="15">
      <c r="B83" s="28" t="s">
        <v>288</v>
      </c>
    </row>
    <row r="85" spans="1:9" ht="76.5">
      <c r="A85" s="399" t="s">
        <v>13</v>
      </c>
      <c r="B85" s="166" t="s">
        <v>14</v>
      </c>
      <c r="C85" s="272" t="s">
        <v>271</v>
      </c>
      <c r="D85" s="162" t="s">
        <v>255</v>
      </c>
      <c r="E85" s="162" t="s">
        <v>361</v>
      </c>
      <c r="F85" s="162" t="s">
        <v>384</v>
      </c>
      <c r="G85" s="162" t="s">
        <v>362</v>
      </c>
      <c r="H85" s="162" t="s">
        <v>225</v>
      </c>
      <c r="I85" s="162" t="s">
        <v>375</v>
      </c>
    </row>
    <row r="86" spans="1:9" ht="15">
      <c r="A86" s="357"/>
      <c r="B86" s="646">
        <v>1</v>
      </c>
      <c r="C86" s="647"/>
      <c r="D86" s="346">
        <v>5</v>
      </c>
      <c r="E86" s="346">
        <v>3</v>
      </c>
      <c r="F86" s="346"/>
      <c r="G86" s="346">
        <v>5</v>
      </c>
      <c r="H86" s="347">
        <v>6</v>
      </c>
      <c r="I86" s="348">
        <v>7</v>
      </c>
    </row>
    <row r="87" spans="1:9" ht="15">
      <c r="A87" s="401"/>
      <c r="B87" s="376"/>
      <c r="C87" s="517" t="s">
        <v>293</v>
      </c>
      <c r="D87" s="377">
        <f>SUM(D89+D100+D105+D115+D122+D130+D134+D141+D147)</f>
        <v>4414683</v>
      </c>
      <c r="E87" s="377">
        <f>SUM(E89+E100+E105+E115+E122+E130+E134+E141+E147)</f>
        <v>27354600</v>
      </c>
      <c r="F87" s="377">
        <f>SUM(F89+F100+F105+F115+F122+F130+F134+F141+F147)</f>
        <v>4621200</v>
      </c>
      <c r="G87" s="377">
        <f>SUM(G89+G100+G105+G115+G122+G130+G134+G141+G147)</f>
        <v>4094588</v>
      </c>
      <c r="H87" s="377">
        <f>G87/D87*100</f>
        <v>92.749309520072</v>
      </c>
      <c r="I87" s="377">
        <f>G87/E87*100</f>
        <v>14.968553735020802</v>
      </c>
    </row>
    <row r="88" spans="1:9" ht="8.25" customHeight="1">
      <c r="A88" s="357"/>
      <c r="B88" s="372"/>
      <c r="C88" s="372"/>
      <c r="D88" s="373"/>
      <c r="E88" s="373"/>
      <c r="F88" s="373"/>
      <c r="G88" s="373"/>
      <c r="H88" s="373"/>
      <c r="I88" s="374"/>
    </row>
    <row r="89" spans="1:9" ht="15">
      <c r="A89" s="387"/>
      <c r="B89" s="354"/>
      <c r="C89" s="355" t="s">
        <v>272</v>
      </c>
      <c r="D89" s="356">
        <f>SUM(D90+D95+D97)</f>
        <v>1328840</v>
      </c>
      <c r="E89" s="356">
        <f>SUM(E90+E95+E97)</f>
        <v>1553100</v>
      </c>
      <c r="F89" s="356">
        <f>SUM(F90+F95+F97)</f>
        <v>1550100</v>
      </c>
      <c r="G89" s="356">
        <f>SUM(G90+G95+G97)</f>
        <v>1351626</v>
      </c>
      <c r="H89" s="356">
        <f aca="true" t="shared" si="12" ref="H89:H94">G89/D89*100</f>
        <v>101.71472863550164</v>
      </c>
      <c r="I89" s="356">
        <f aca="true" t="shared" si="13" ref="I89:I98">G89/E89*100</f>
        <v>87.02762217500482</v>
      </c>
    </row>
    <row r="90" spans="1:9" ht="15">
      <c r="A90" s="269">
        <v>3</v>
      </c>
      <c r="B90" s="370"/>
      <c r="C90" s="269" t="s">
        <v>34</v>
      </c>
      <c r="D90" s="216">
        <f>SUM(D91:D94)</f>
        <v>1314923</v>
      </c>
      <c r="E90" s="216">
        <f>SUM(E91:E94)</f>
        <v>1523100</v>
      </c>
      <c r="F90" s="216">
        <f>SUM(F91:F94)</f>
        <v>1520100</v>
      </c>
      <c r="G90" s="216">
        <f>SUM(G91:G94)</f>
        <v>1325709</v>
      </c>
      <c r="H90" s="216">
        <f t="shared" si="12"/>
        <v>100.82027616826232</v>
      </c>
      <c r="I90" s="216">
        <f t="shared" si="13"/>
        <v>87.04018120937562</v>
      </c>
    </row>
    <row r="91" spans="1:9" ht="15">
      <c r="A91" s="269"/>
      <c r="B91" s="349">
        <v>31</v>
      </c>
      <c r="C91" s="349" t="s">
        <v>35</v>
      </c>
      <c r="D91" s="350">
        <v>342636</v>
      </c>
      <c r="E91" s="350">
        <v>409000</v>
      </c>
      <c r="F91" s="350">
        <v>406000</v>
      </c>
      <c r="G91" s="350">
        <v>370036</v>
      </c>
      <c r="H91" s="350">
        <f t="shared" si="12"/>
        <v>107.99682461854563</v>
      </c>
      <c r="I91" s="350">
        <f t="shared" si="13"/>
        <v>90.47334963325183</v>
      </c>
    </row>
    <row r="92" spans="1:9" ht="15">
      <c r="A92" s="269"/>
      <c r="B92" s="349">
        <v>32</v>
      </c>
      <c r="C92" s="349" t="s">
        <v>39</v>
      </c>
      <c r="D92" s="350">
        <v>929472</v>
      </c>
      <c r="E92" s="350">
        <v>1093100</v>
      </c>
      <c r="F92" s="350">
        <v>1093100</v>
      </c>
      <c r="G92" s="350">
        <v>935752</v>
      </c>
      <c r="H92" s="350">
        <f t="shared" si="12"/>
        <v>100.6756524134132</v>
      </c>
      <c r="I92" s="350">
        <f t="shared" si="13"/>
        <v>85.60534260360443</v>
      </c>
    </row>
    <row r="93" spans="1:9" ht="15">
      <c r="A93" s="269"/>
      <c r="B93" s="349">
        <v>34</v>
      </c>
      <c r="C93" s="349" t="s">
        <v>45</v>
      </c>
      <c r="D93" s="350">
        <v>9715</v>
      </c>
      <c r="E93" s="350">
        <v>11000</v>
      </c>
      <c r="F93" s="350">
        <v>11000</v>
      </c>
      <c r="G93" s="350">
        <v>9921</v>
      </c>
      <c r="H93" s="350">
        <f t="shared" si="12"/>
        <v>102.12043232115286</v>
      </c>
      <c r="I93" s="350">
        <f t="shared" si="13"/>
        <v>90.19090909090909</v>
      </c>
    </row>
    <row r="94" spans="1:9" ht="15">
      <c r="A94" s="269"/>
      <c r="B94" s="352">
        <v>38</v>
      </c>
      <c r="C94" s="352" t="s">
        <v>49</v>
      </c>
      <c r="D94" s="353">
        <v>33100</v>
      </c>
      <c r="E94" s="353">
        <v>10000</v>
      </c>
      <c r="F94" s="353">
        <v>10000</v>
      </c>
      <c r="G94" s="353">
        <v>10000</v>
      </c>
      <c r="H94" s="353">
        <f t="shared" si="12"/>
        <v>30.211480362537763</v>
      </c>
      <c r="I94" s="353">
        <f t="shared" si="13"/>
        <v>100</v>
      </c>
    </row>
    <row r="95" spans="1:9" ht="15">
      <c r="A95" s="269">
        <v>4</v>
      </c>
      <c r="B95" s="269"/>
      <c r="C95" s="269" t="s">
        <v>52</v>
      </c>
      <c r="D95" s="361">
        <f aca="true" t="shared" si="14" ref="D95:I95">SUM(D96)</f>
        <v>13917</v>
      </c>
      <c r="E95" s="361">
        <f t="shared" si="14"/>
        <v>30000</v>
      </c>
      <c r="F95" s="361">
        <f t="shared" si="14"/>
        <v>30000</v>
      </c>
      <c r="G95" s="361">
        <f t="shared" si="14"/>
        <v>25917</v>
      </c>
      <c r="H95" s="361">
        <f t="shared" si="14"/>
        <v>186.22547962923045</v>
      </c>
      <c r="I95" s="361">
        <f t="shared" si="14"/>
        <v>86.39</v>
      </c>
    </row>
    <row r="96" spans="1:9" ht="15">
      <c r="A96" s="360"/>
      <c r="B96" s="352">
        <v>42</v>
      </c>
      <c r="C96" s="352" t="s">
        <v>55</v>
      </c>
      <c r="D96" s="353">
        <v>13917</v>
      </c>
      <c r="E96" s="353">
        <v>30000</v>
      </c>
      <c r="F96" s="353">
        <v>30000</v>
      </c>
      <c r="G96" s="353">
        <v>25917</v>
      </c>
      <c r="H96" s="353">
        <f>G96/D96*100</f>
        <v>186.22547962923045</v>
      </c>
      <c r="I96" s="353">
        <f t="shared" si="13"/>
        <v>86.39</v>
      </c>
    </row>
    <row r="97" spans="1:9" ht="15">
      <c r="A97" s="269">
        <v>5</v>
      </c>
      <c r="B97" s="349"/>
      <c r="C97" s="396" t="s">
        <v>318</v>
      </c>
      <c r="D97" s="216">
        <f>SUM(D98)</f>
        <v>0</v>
      </c>
      <c r="E97" s="216">
        <f>SUM(E98)</f>
        <v>0</v>
      </c>
      <c r="F97" s="216"/>
      <c r="G97" s="216">
        <f>SUM(G98)</f>
        <v>0</v>
      </c>
      <c r="H97" s="353" t="e">
        <f>G97/D97*100</f>
        <v>#DIV/0!</v>
      </c>
      <c r="I97" s="353" t="e">
        <f t="shared" si="13"/>
        <v>#DIV/0!</v>
      </c>
    </row>
    <row r="98" spans="1:9" ht="15">
      <c r="A98" s="269"/>
      <c r="B98" s="349">
        <v>53</v>
      </c>
      <c r="C98" s="506" t="s">
        <v>236</v>
      </c>
      <c r="D98" s="350"/>
      <c r="E98" s="350"/>
      <c r="F98" s="350"/>
      <c r="G98" s="350"/>
      <c r="H98" s="353" t="e">
        <f>G98/D98*100</f>
        <v>#DIV/0!</v>
      </c>
      <c r="I98" s="353" t="e">
        <f t="shared" si="13"/>
        <v>#DIV/0!</v>
      </c>
    </row>
    <row r="99" spans="1:9" ht="9" customHeight="1">
      <c r="A99" s="371"/>
      <c r="B99" s="358"/>
      <c r="C99" s="358"/>
      <c r="D99" s="364"/>
      <c r="E99" s="364"/>
      <c r="F99" s="364"/>
      <c r="G99" s="364"/>
      <c r="H99" s="364"/>
      <c r="I99" s="365"/>
    </row>
    <row r="100" spans="1:9" ht="15">
      <c r="A100" s="355"/>
      <c r="B100" s="354"/>
      <c r="C100" s="355" t="s">
        <v>273</v>
      </c>
      <c r="D100" s="356">
        <f>SUM(D101)</f>
        <v>74118</v>
      </c>
      <c r="E100" s="356">
        <f>SUM(E101)</f>
        <v>128000</v>
      </c>
      <c r="F100" s="356">
        <f>SUM(F101)</f>
        <v>128000</v>
      </c>
      <c r="G100" s="356">
        <f>SUM(G101)</f>
        <v>116013</v>
      </c>
      <c r="H100" s="356">
        <f>G100/D100*100</f>
        <v>156.52473083461507</v>
      </c>
      <c r="I100" s="356">
        <f>G100/E100*100</f>
        <v>90.63515625000001</v>
      </c>
    </row>
    <row r="101" spans="1:9" ht="15">
      <c r="A101" s="269">
        <v>3</v>
      </c>
      <c r="B101" s="375"/>
      <c r="C101" s="269" t="s">
        <v>34</v>
      </c>
      <c r="D101" s="216">
        <f>SUM(D102:D103)</f>
        <v>74118</v>
      </c>
      <c r="E101" s="216">
        <f>SUM(E102:E103)</f>
        <v>128000</v>
      </c>
      <c r="F101" s="216">
        <f>SUM(F102:F103)</f>
        <v>128000</v>
      </c>
      <c r="G101" s="216">
        <f>SUM(G102:G103)</f>
        <v>116013</v>
      </c>
      <c r="H101" s="216">
        <f>G101/D101*100</f>
        <v>156.52473083461507</v>
      </c>
      <c r="I101" s="216">
        <f>G101/E101*100</f>
        <v>90.63515625000001</v>
      </c>
    </row>
    <row r="102" spans="1:9" ht="15">
      <c r="A102" s="269"/>
      <c r="B102" s="349">
        <v>36</v>
      </c>
      <c r="C102" s="349" t="s">
        <v>39</v>
      </c>
      <c r="D102" s="350"/>
      <c r="E102" s="350">
        <v>8000</v>
      </c>
      <c r="F102" s="350">
        <v>8000</v>
      </c>
      <c r="G102" s="350">
        <v>3000</v>
      </c>
      <c r="H102" s="350" t="e">
        <f>G102/D102*100</f>
        <v>#DIV/0!</v>
      </c>
      <c r="I102" s="350" t="e">
        <f>H102/E102*100</f>
        <v>#DIV/0!</v>
      </c>
    </row>
    <row r="103" spans="1:9" ht="15">
      <c r="A103" s="360"/>
      <c r="B103" s="352">
        <v>38</v>
      </c>
      <c r="C103" s="352" t="s">
        <v>49</v>
      </c>
      <c r="D103" s="353">
        <v>74118</v>
      </c>
      <c r="E103" s="353">
        <v>120000</v>
      </c>
      <c r="F103" s="353">
        <v>120000</v>
      </c>
      <c r="G103" s="353">
        <v>113013</v>
      </c>
      <c r="H103" s="353">
        <f>G103/D103*100</f>
        <v>152.47713106128066</v>
      </c>
      <c r="I103" s="353">
        <f>H103/E103*100</f>
        <v>0.12706427588440053</v>
      </c>
    </row>
    <row r="104" spans="1:9" ht="10.5" customHeight="1">
      <c r="A104" s="371"/>
      <c r="B104" s="358"/>
      <c r="C104" s="358"/>
      <c r="D104" s="364"/>
      <c r="E104" s="364"/>
      <c r="F104" s="364"/>
      <c r="G104" s="364"/>
      <c r="H104" s="364"/>
      <c r="I104" s="365"/>
    </row>
    <row r="105" spans="1:9" ht="15">
      <c r="A105" s="355"/>
      <c r="B105" s="363"/>
      <c r="C105" s="355" t="s">
        <v>274</v>
      </c>
      <c r="D105" s="356">
        <f>SUM(D106+D112)</f>
        <v>723708</v>
      </c>
      <c r="E105" s="356">
        <f>SUM(E106+E112)</f>
        <v>516000</v>
      </c>
      <c r="F105" s="356">
        <f>SUM(F106+F112)</f>
        <v>516000</v>
      </c>
      <c r="G105" s="356">
        <f>SUM(G106+G112)</f>
        <v>404980</v>
      </c>
      <c r="H105" s="356">
        <f aca="true" t="shared" si="15" ref="H105:H113">G105/D105*100</f>
        <v>55.959033201235854</v>
      </c>
      <c r="I105" s="356">
        <f aca="true" t="shared" si="16" ref="I105:I113">G105/E105*100</f>
        <v>78.48449612403101</v>
      </c>
    </row>
    <row r="106" spans="1:9" ht="15">
      <c r="A106" s="269">
        <v>3</v>
      </c>
      <c r="B106" s="370"/>
      <c r="C106" s="269" t="s">
        <v>34</v>
      </c>
      <c r="D106" s="216">
        <f>SUM(D107:D111)</f>
        <v>723708</v>
      </c>
      <c r="E106" s="216">
        <f>SUM(E107:E111)</f>
        <v>461000</v>
      </c>
      <c r="F106" s="216">
        <f>SUM(F107:F111)</f>
        <v>461000</v>
      </c>
      <c r="G106" s="216">
        <f>SUM(G107:G111)</f>
        <v>349980</v>
      </c>
      <c r="H106" s="356">
        <f t="shared" si="15"/>
        <v>48.35928302575071</v>
      </c>
      <c r="I106" s="356">
        <f t="shared" si="16"/>
        <v>75.9175704989154</v>
      </c>
    </row>
    <row r="107" spans="1:9" ht="15">
      <c r="A107" s="269"/>
      <c r="B107" s="349">
        <v>31</v>
      </c>
      <c r="C107" s="349" t="s">
        <v>262</v>
      </c>
      <c r="D107" s="350"/>
      <c r="E107" s="350"/>
      <c r="F107" s="350"/>
      <c r="G107" s="350"/>
      <c r="H107" s="508" t="e">
        <f t="shared" si="15"/>
        <v>#DIV/0!</v>
      </c>
      <c r="I107" s="508" t="e">
        <f t="shared" si="16"/>
        <v>#DIV/0!</v>
      </c>
    </row>
    <row r="108" spans="1:9" ht="15">
      <c r="A108" s="269"/>
      <c r="B108" s="349">
        <v>32</v>
      </c>
      <c r="C108" s="349" t="s">
        <v>39</v>
      </c>
      <c r="D108" s="350">
        <v>708411</v>
      </c>
      <c r="E108" s="350">
        <v>426000</v>
      </c>
      <c r="F108" s="350">
        <v>426000</v>
      </c>
      <c r="G108" s="350">
        <v>322972</v>
      </c>
      <c r="H108" s="508">
        <f t="shared" si="15"/>
        <v>45.5910481344869</v>
      </c>
      <c r="I108" s="508">
        <f t="shared" si="16"/>
        <v>75.8150234741784</v>
      </c>
    </row>
    <row r="109" spans="1:9" ht="15">
      <c r="A109" s="269"/>
      <c r="B109" s="349">
        <v>34</v>
      </c>
      <c r="C109" s="349" t="s">
        <v>45</v>
      </c>
      <c r="D109" s="350"/>
      <c r="E109" s="350"/>
      <c r="F109" s="350"/>
      <c r="G109" s="350"/>
      <c r="H109" s="356" t="e">
        <f t="shared" si="15"/>
        <v>#DIV/0!</v>
      </c>
      <c r="I109" s="508" t="e">
        <f t="shared" si="16"/>
        <v>#DIV/0!</v>
      </c>
    </row>
    <row r="110" spans="1:9" ht="15">
      <c r="A110" s="360"/>
      <c r="B110" s="352">
        <v>35</v>
      </c>
      <c r="C110" s="352" t="s">
        <v>213</v>
      </c>
      <c r="D110" s="350">
        <v>4147</v>
      </c>
      <c r="E110" s="350">
        <v>5000</v>
      </c>
      <c r="F110" s="350">
        <v>5000</v>
      </c>
      <c r="G110" s="350">
        <v>1481</v>
      </c>
      <c r="H110" s="508">
        <f t="shared" si="15"/>
        <v>35.71256329877019</v>
      </c>
      <c r="I110" s="508">
        <f t="shared" si="16"/>
        <v>29.62</v>
      </c>
    </row>
    <row r="111" spans="1:9" ht="15">
      <c r="A111" s="360"/>
      <c r="B111" s="352">
        <v>38</v>
      </c>
      <c r="C111" s="352" t="s">
        <v>49</v>
      </c>
      <c r="D111" s="350">
        <v>11150</v>
      </c>
      <c r="E111" s="350">
        <v>30000</v>
      </c>
      <c r="F111" s="350">
        <v>30000</v>
      </c>
      <c r="G111" s="350">
        <v>25527</v>
      </c>
      <c r="H111" s="508">
        <f t="shared" si="15"/>
        <v>228.94170403587447</v>
      </c>
      <c r="I111" s="508">
        <f t="shared" si="16"/>
        <v>85.09</v>
      </c>
    </row>
    <row r="112" spans="1:9" ht="15">
      <c r="A112" s="269">
        <v>4</v>
      </c>
      <c r="B112" s="349"/>
      <c r="C112" s="269" t="s">
        <v>52</v>
      </c>
      <c r="D112" s="216">
        <f>SUM(D113)</f>
        <v>0</v>
      </c>
      <c r="E112" s="216">
        <f>SUM(E113)</f>
        <v>55000</v>
      </c>
      <c r="F112" s="216">
        <f>SUM(F113)</f>
        <v>55000</v>
      </c>
      <c r="G112" s="216">
        <f>SUM(G113)</f>
        <v>55000</v>
      </c>
      <c r="H112" s="356" t="e">
        <f t="shared" si="15"/>
        <v>#DIV/0!</v>
      </c>
      <c r="I112" s="356">
        <f t="shared" si="16"/>
        <v>100</v>
      </c>
    </row>
    <row r="113" spans="1:9" ht="15">
      <c r="A113" s="269"/>
      <c r="B113" s="349">
        <v>42</v>
      </c>
      <c r="C113" s="352" t="s">
        <v>55</v>
      </c>
      <c r="D113" s="350"/>
      <c r="E113" s="350">
        <v>55000</v>
      </c>
      <c r="F113" s="350">
        <v>55000</v>
      </c>
      <c r="G113" s="350">
        <v>55000</v>
      </c>
      <c r="H113" s="508" t="e">
        <f t="shared" si="15"/>
        <v>#DIV/0!</v>
      </c>
      <c r="I113" s="508">
        <f t="shared" si="16"/>
        <v>100</v>
      </c>
    </row>
    <row r="114" spans="1:9" ht="9" customHeight="1">
      <c r="A114" s="371"/>
      <c r="B114" s="358"/>
      <c r="C114" s="358"/>
      <c r="D114" s="364"/>
      <c r="E114" s="364"/>
      <c r="F114" s="364"/>
      <c r="G114" s="364"/>
      <c r="H114" s="364"/>
      <c r="I114" s="365"/>
    </row>
    <row r="115" spans="1:9" ht="15" customHeight="1">
      <c r="A115" s="269"/>
      <c r="B115" s="349"/>
      <c r="C115" s="269" t="s">
        <v>309</v>
      </c>
      <c r="D115" s="216">
        <f>SUM(D116)</f>
        <v>273638</v>
      </c>
      <c r="E115" s="216">
        <f>SUM(E116)</f>
        <v>359400</v>
      </c>
      <c r="F115" s="216">
        <f>SUM(F116)</f>
        <v>535000</v>
      </c>
      <c r="G115" s="216">
        <f>SUM(G116)</f>
        <v>491317</v>
      </c>
      <c r="H115" s="216">
        <f aca="true" t="shared" si="17" ref="H115:H120">G115/D115*100</f>
        <v>179.54998940205672</v>
      </c>
      <c r="I115" s="519">
        <f aca="true" t="shared" si="18" ref="I115:I120">G115/E115*100</f>
        <v>136.7047857540345</v>
      </c>
    </row>
    <row r="116" spans="1:9" ht="15" customHeight="1">
      <c r="A116" s="355">
        <v>3</v>
      </c>
      <c r="B116" s="387"/>
      <c r="C116" s="269" t="s">
        <v>34</v>
      </c>
      <c r="D116" s="356">
        <f>SUM(D117:D118)</f>
        <v>273638</v>
      </c>
      <c r="E116" s="356">
        <f>SUM(E117:E118)</f>
        <v>359400</v>
      </c>
      <c r="F116" s="356">
        <f>SUM(F117:F118)</f>
        <v>535000</v>
      </c>
      <c r="G116" s="356">
        <f>SUM(G117:G118)</f>
        <v>491317</v>
      </c>
      <c r="H116" s="216">
        <f t="shared" si="17"/>
        <v>179.54998940205672</v>
      </c>
      <c r="I116" s="519">
        <f t="shared" si="18"/>
        <v>136.7047857540345</v>
      </c>
    </row>
    <row r="117" spans="1:9" ht="15" customHeight="1">
      <c r="A117" s="355"/>
      <c r="B117" s="387">
        <v>31</v>
      </c>
      <c r="C117" s="349" t="s">
        <v>262</v>
      </c>
      <c r="D117" s="508">
        <v>175527</v>
      </c>
      <c r="E117" s="508">
        <v>206900</v>
      </c>
      <c r="F117" s="508">
        <v>382500</v>
      </c>
      <c r="G117" s="508">
        <v>365261</v>
      </c>
      <c r="H117" s="350">
        <f t="shared" si="17"/>
        <v>208.09391147800622</v>
      </c>
      <c r="I117" s="507">
        <f t="shared" si="18"/>
        <v>176.53987433542775</v>
      </c>
    </row>
    <row r="118" spans="1:9" ht="15" customHeight="1">
      <c r="A118" s="355"/>
      <c r="B118" s="387">
        <v>32</v>
      </c>
      <c r="C118" s="349" t="s">
        <v>39</v>
      </c>
      <c r="D118" s="508">
        <v>98111</v>
      </c>
      <c r="E118" s="508">
        <v>152500</v>
      </c>
      <c r="F118" s="508">
        <v>152500</v>
      </c>
      <c r="G118" s="508">
        <v>126056</v>
      </c>
      <c r="H118" s="350">
        <f t="shared" si="17"/>
        <v>128.4830447146599</v>
      </c>
      <c r="I118" s="507">
        <f t="shared" si="18"/>
        <v>82.65967213114754</v>
      </c>
    </row>
    <row r="119" spans="1:9" ht="15" customHeight="1">
      <c r="A119" s="355">
        <v>4</v>
      </c>
      <c r="B119" s="387"/>
      <c r="C119" s="269" t="s">
        <v>52</v>
      </c>
      <c r="D119" s="356">
        <f>SUM(D120)</f>
        <v>0</v>
      </c>
      <c r="E119" s="356">
        <f>SUM(E120)</f>
        <v>0</v>
      </c>
      <c r="F119" s="356">
        <f>SUM(F120)</f>
        <v>0</v>
      </c>
      <c r="G119" s="356">
        <f>SUM(G120)</f>
        <v>0</v>
      </c>
      <c r="H119" s="216" t="e">
        <f t="shared" si="17"/>
        <v>#DIV/0!</v>
      </c>
      <c r="I119" s="519" t="e">
        <f t="shared" si="18"/>
        <v>#DIV/0!</v>
      </c>
    </row>
    <row r="120" spans="1:9" ht="15" customHeight="1">
      <c r="A120" s="269"/>
      <c r="B120" s="349">
        <v>42</v>
      </c>
      <c r="C120" s="349" t="s">
        <v>55</v>
      </c>
      <c r="D120" s="350"/>
      <c r="E120" s="350"/>
      <c r="F120" s="350"/>
      <c r="G120" s="350"/>
      <c r="H120" s="350" t="e">
        <f t="shared" si="17"/>
        <v>#DIV/0!</v>
      </c>
      <c r="I120" s="507" t="e">
        <f t="shared" si="18"/>
        <v>#DIV/0!</v>
      </c>
    </row>
    <row r="121" spans="1:9" ht="15" customHeight="1">
      <c r="A121" s="28"/>
      <c r="D121" s="5"/>
      <c r="E121" s="5"/>
      <c r="F121" s="5"/>
      <c r="G121" s="5"/>
      <c r="H121" s="5"/>
      <c r="I121" s="5"/>
    </row>
    <row r="122" spans="1:9" ht="15">
      <c r="A122" s="269"/>
      <c r="B122" s="518"/>
      <c r="C122" s="269" t="s">
        <v>275</v>
      </c>
      <c r="D122" s="216">
        <f>SUM(D123+D125)</f>
        <v>1643336</v>
      </c>
      <c r="E122" s="216">
        <f>SUM(E123+E125)</f>
        <v>23998000</v>
      </c>
      <c r="F122" s="216">
        <f>SUM(F123+F125)</f>
        <v>1092000</v>
      </c>
      <c r="G122" s="216">
        <f>SUM(G123+G125)</f>
        <v>1062382</v>
      </c>
      <c r="H122" s="216">
        <f>G122/D122*100</f>
        <v>64.64788698111647</v>
      </c>
      <c r="I122" s="216">
        <f aca="true" t="shared" si="19" ref="I122:I128">G122/E122*100</f>
        <v>4.426960580048337</v>
      </c>
    </row>
    <row r="123" spans="1:9" ht="15">
      <c r="A123" s="269">
        <v>3</v>
      </c>
      <c r="B123" s="370"/>
      <c r="C123" s="269" t="s">
        <v>34</v>
      </c>
      <c r="D123" s="216">
        <f>SUM(D124)</f>
        <v>81561</v>
      </c>
      <c r="E123" s="216">
        <f>SUM(E124)</f>
        <v>138000</v>
      </c>
      <c r="F123" s="216">
        <f>SUM(F124)</f>
        <v>138000</v>
      </c>
      <c r="G123" s="216">
        <f>SUM(G124)</f>
        <v>134037</v>
      </c>
      <c r="H123" s="216">
        <f>G123/D123*100</f>
        <v>164.33957406113217</v>
      </c>
      <c r="I123" s="216">
        <f t="shared" si="19"/>
        <v>97.12826086956522</v>
      </c>
    </row>
    <row r="124" spans="1:9" ht="15">
      <c r="A124" s="269"/>
      <c r="B124" s="349">
        <v>32</v>
      </c>
      <c r="C124" s="349" t="s">
        <v>39</v>
      </c>
      <c r="D124" s="350">
        <v>81561</v>
      </c>
      <c r="E124" s="350">
        <v>138000</v>
      </c>
      <c r="F124" s="350">
        <v>138000</v>
      </c>
      <c r="G124" s="350">
        <v>134037</v>
      </c>
      <c r="H124" s="350">
        <f>G124/D124*100</f>
        <v>164.33957406113217</v>
      </c>
      <c r="I124" s="350">
        <f t="shared" si="19"/>
        <v>97.12826086956522</v>
      </c>
    </row>
    <row r="125" spans="1:9" ht="15">
      <c r="A125" s="269">
        <v>4</v>
      </c>
      <c r="B125" s="349"/>
      <c r="C125" s="269" t="s">
        <v>52</v>
      </c>
      <c r="D125" s="216">
        <f>SUM(D126:D128)</f>
        <v>1561775</v>
      </c>
      <c r="E125" s="216">
        <f>SUM(E126:E128)</f>
        <v>23860000</v>
      </c>
      <c r="F125" s="216">
        <f>SUM(F126:F128)</f>
        <v>954000</v>
      </c>
      <c r="G125" s="216">
        <f>SUM(G126:G128)</f>
        <v>928345</v>
      </c>
      <c r="H125" s="350">
        <f>G125/D125*100</f>
        <v>59.44166093067184</v>
      </c>
      <c r="I125" s="350">
        <f t="shared" si="19"/>
        <v>3.8908005029337804</v>
      </c>
    </row>
    <row r="126" spans="1:9" ht="15">
      <c r="A126" s="269"/>
      <c r="B126" s="349">
        <v>41</v>
      </c>
      <c r="C126" s="352" t="s">
        <v>53</v>
      </c>
      <c r="D126" s="350"/>
      <c r="E126" s="350"/>
      <c r="F126" s="350">
        <v>3000</v>
      </c>
      <c r="G126" s="350">
        <v>3000</v>
      </c>
      <c r="H126" s="350"/>
      <c r="I126" s="350"/>
    </row>
    <row r="127" spans="1:9" ht="15">
      <c r="A127" s="269"/>
      <c r="B127" s="349">
        <v>42</v>
      </c>
      <c r="C127" s="352" t="s">
        <v>55</v>
      </c>
      <c r="D127" s="350">
        <v>930614</v>
      </c>
      <c r="E127" s="350">
        <v>23510000</v>
      </c>
      <c r="F127" s="350">
        <v>721000</v>
      </c>
      <c r="G127" s="350">
        <v>697306</v>
      </c>
      <c r="H127" s="350">
        <f>G127/D127*100</f>
        <v>74.9296700887801</v>
      </c>
      <c r="I127" s="350">
        <f t="shared" si="19"/>
        <v>2.965997447894513</v>
      </c>
    </row>
    <row r="128" spans="1:9" ht="15" customHeight="1">
      <c r="A128" s="269"/>
      <c r="B128" s="349">
        <v>45</v>
      </c>
      <c r="C128" s="349" t="s">
        <v>308</v>
      </c>
      <c r="D128" s="350">
        <v>631161</v>
      </c>
      <c r="E128" s="350">
        <v>350000</v>
      </c>
      <c r="F128" s="350">
        <v>230000</v>
      </c>
      <c r="G128" s="350">
        <v>228039</v>
      </c>
      <c r="H128" s="350">
        <f>G128/D128*100</f>
        <v>36.130084083142016</v>
      </c>
      <c r="I128" s="350">
        <f t="shared" si="19"/>
        <v>65.154</v>
      </c>
    </row>
    <row r="129" spans="1:9" ht="11.25" customHeight="1">
      <c r="A129" s="371"/>
      <c r="B129" s="358"/>
      <c r="C129" s="358"/>
      <c r="D129" s="364"/>
      <c r="E129" s="364"/>
      <c r="F129" s="364"/>
      <c r="G129" s="364"/>
      <c r="H129" s="364"/>
      <c r="I129" s="365"/>
    </row>
    <row r="130" spans="1:9" ht="15" customHeight="1">
      <c r="A130" s="269"/>
      <c r="B130" s="349"/>
      <c r="C130" s="355" t="s">
        <v>321</v>
      </c>
      <c r="D130" s="216">
        <f aca="true" t="shared" si="20" ref="D130:G131">SUM(D131)</f>
        <v>0</v>
      </c>
      <c r="E130" s="216">
        <f t="shared" si="20"/>
        <v>0</v>
      </c>
      <c r="F130" s="216">
        <f t="shared" si="20"/>
        <v>0</v>
      </c>
      <c r="G130" s="216">
        <f t="shared" si="20"/>
        <v>0</v>
      </c>
      <c r="H130" s="350" t="e">
        <f>G130/D130*100</f>
        <v>#DIV/0!</v>
      </c>
      <c r="I130" s="350" t="e">
        <f>G130/E130*100</f>
        <v>#DIV/0!</v>
      </c>
    </row>
    <row r="131" spans="1:9" ht="15" customHeight="1">
      <c r="A131" s="355">
        <v>3</v>
      </c>
      <c r="B131" s="387"/>
      <c r="C131" s="269" t="s">
        <v>34</v>
      </c>
      <c r="D131" s="356">
        <f t="shared" si="20"/>
        <v>0</v>
      </c>
      <c r="E131" s="356">
        <f t="shared" si="20"/>
        <v>0</v>
      </c>
      <c r="F131" s="356">
        <f t="shared" si="20"/>
        <v>0</v>
      </c>
      <c r="G131" s="356">
        <f t="shared" si="20"/>
        <v>0</v>
      </c>
      <c r="H131" s="350" t="e">
        <f>G131/D131*100</f>
        <v>#DIV/0!</v>
      </c>
      <c r="I131" s="350" t="e">
        <f>G131/E131*100</f>
        <v>#DIV/0!</v>
      </c>
    </row>
    <row r="132" spans="1:9" ht="15" customHeight="1">
      <c r="A132" s="269"/>
      <c r="B132" s="349">
        <v>38</v>
      </c>
      <c r="C132" s="269" t="s">
        <v>49</v>
      </c>
      <c r="D132" s="350"/>
      <c r="E132" s="350"/>
      <c r="F132" s="350"/>
      <c r="G132" s="350"/>
      <c r="H132" s="350" t="e">
        <f>G132/D132*100</f>
        <v>#DIV/0!</v>
      </c>
      <c r="I132" s="350" t="e">
        <f>G132/E132*100</f>
        <v>#DIV/0!</v>
      </c>
    </row>
    <row r="133" spans="1:9" ht="15" customHeight="1">
      <c r="A133" s="28"/>
      <c r="C133" s="28"/>
      <c r="D133" s="5"/>
      <c r="E133" s="5"/>
      <c r="F133" s="5"/>
      <c r="G133" s="5"/>
      <c r="H133" s="5"/>
      <c r="I133" s="5"/>
    </row>
    <row r="134" spans="1:9" ht="15">
      <c r="A134" s="269"/>
      <c r="B134" s="375"/>
      <c r="C134" s="269" t="s">
        <v>276</v>
      </c>
      <c r="D134" s="216">
        <f>SUM(D135+D138)</f>
        <v>170004</v>
      </c>
      <c r="E134" s="216">
        <f>SUM(E135+E138)</f>
        <v>295000</v>
      </c>
      <c r="F134" s="216">
        <f>SUM(F135+F138)</f>
        <v>295000</v>
      </c>
      <c r="G134" s="216">
        <f>SUM(G135+G138)</f>
        <v>237636</v>
      </c>
      <c r="H134" s="216">
        <f aca="true" t="shared" si="21" ref="H134:H139">G134/D134*100</f>
        <v>139.7825933507447</v>
      </c>
      <c r="I134" s="216">
        <f aca="true" t="shared" si="22" ref="I134:I139">G134/E134*100</f>
        <v>80.55457627118643</v>
      </c>
    </row>
    <row r="135" spans="1:9" ht="15">
      <c r="A135" s="269">
        <v>3</v>
      </c>
      <c r="B135" s="370"/>
      <c r="C135" s="269" t="s">
        <v>34</v>
      </c>
      <c r="D135" s="216">
        <f>SUM(D136:D137)</f>
        <v>170004</v>
      </c>
      <c r="E135" s="216">
        <f>SUM(E136:E137)</f>
        <v>295000</v>
      </c>
      <c r="F135" s="216">
        <f>SUM(F136:F137)</f>
        <v>295000</v>
      </c>
      <c r="G135" s="216">
        <f>SUM(G136:G137)</f>
        <v>237636</v>
      </c>
      <c r="H135" s="216">
        <f t="shared" si="21"/>
        <v>139.7825933507447</v>
      </c>
      <c r="I135" s="216">
        <f t="shared" si="22"/>
        <v>80.55457627118643</v>
      </c>
    </row>
    <row r="136" spans="1:9" ht="15">
      <c r="A136" s="269"/>
      <c r="B136" s="349">
        <v>36</v>
      </c>
      <c r="C136" s="349" t="s">
        <v>306</v>
      </c>
      <c r="D136" s="350">
        <v>30000</v>
      </c>
      <c r="E136" s="350">
        <v>0</v>
      </c>
      <c r="F136" s="350"/>
      <c r="G136" s="350">
        <v>35000</v>
      </c>
      <c r="H136" s="350">
        <f t="shared" si="21"/>
        <v>116.66666666666667</v>
      </c>
      <c r="I136" s="350" t="e">
        <f t="shared" si="22"/>
        <v>#DIV/0!</v>
      </c>
    </row>
    <row r="137" spans="1:9" ht="15">
      <c r="A137" s="269"/>
      <c r="B137" s="349">
        <v>38</v>
      </c>
      <c r="C137" s="349" t="s">
        <v>49</v>
      </c>
      <c r="D137" s="350">
        <v>140004</v>
      </c>
      <c r="E137" s="350">
        <v>295000</v>
      </c>
      <c r="F137" s="350">
        <v>295000</v>
      </c>
      <c r="G137" s="350">
        <v>202636</v>
      </c>
      <c r="H137" s="350">
        <f t="shared" si="21"/>
        <v>144.7358646895803</v>
      </c>
      <c r="I137" s="350">
        <f t="shared" si="22"/>
        <v>68.69016949152542</v>
      </c>
    </row>
    <row r="138" spans="1:9" ht="15">
      <c r="A138" s="269">
        <v>4</v>
      </c>
      <c r="B138" s="269"/>
      <c r="C138" s="269" t="s">
        <v>52</v>
      </c>
      <c r="D138" s="216">
        <f>SUM(D139:D139)</f>
        <v>0</v>
      </c>
      <c r="E138" s="216">
        <f>SUM(E139:E139)</f>
        <v>0</v>
      </c>
      <c r="F138" s="216">
        <f>SUM(F139:F139)</f>
        <v>0</v>
      </c>
      <c r="G138" s="216">
        <f>SUM(G139:G139)</f>
        <v>0</v>
      </c>
      <c r="H138" s="216" t="e">
        <f t="shared" si="21"/>
        <v>#DIV/0!</v>
      </c>
      <c r="I138" s="216" t="e">
        <f t="shared" si="22"/>
        <v>#DIV/0!</v>
      </c>
    </row>
    <row r="139" spans="1:9" ht="15">
      <c r="A139" s="360"/>
      <c r="B139" s="352">
        <v>41</v>
      </c>
      <c r="C139" s="352" t="s">
        <v>53</v>
      </c>
      <c r="D139" s="353"/>
      <c r="E139" s="353"/>
      <c r="F139" s="353"/>
      <c r="G139" s="353"/>
      <c r="H139" s="353" t="e">
        <f t="shared" si="21"/>
        <v>#DIV/0!</v>
      </c>
      <c r="I139" s="353" t="e">
        <f t="shared" si="22"/>
        <v>#DIV/0!</v>
      </c>
    </row>
    <row r="140" spans="1:9" ht="9.75" customHeight="1">
      <c r="A140" s="371"/>
      <c r="B140" s="358"/>
      <c r="C140" s="358"/>
      <c r="D140" s="358"/>
      <c r="E140" s="358"/>
      <c r="F140" s="358"/>
      <c r="G140" s="358"/>
      <c r="H140" s="358"/>
      <c r="I140" s="359"/>
    </row>
    <row r="141" spans="1:9" ht="15">
      <c r="A141" s="355"/>
      <c r="B141" s="354"/>
      <c r="C141" s="355" t="s">
        <v>277</v>
      </c>
      <c r="D141" s="356">
        <f>SUM(D142)</f>
        <v>7630</v>
      </c>
      <c r="E141" s="356">
        <f>SUM(E142)</f>
        <v>15000</v>
      </c>
      <c r="F141" s="356">
        <f>SUM(F142)</f>
        <v>15000</v>
      </c>
      <c r="G141" s="356">
        <f>SUM(G142)</f>
        <v>12050</v>
      </c>
      <c r="H141" s="356">
        <f>G141/D141*100</f>
        <v>157.92922673656616</v>
      </c>
      <c r="I141" s="356">
        <f>G141/E141*100</f>
        <v>80.33333333333333</v>
      </c>
    </row>
    <row r="142" spans="1:9" ht="15">
      <c r="A142" s="269">
        <v>3</v>
      </c>
      <c r="B142" s="370"/>
      <c r="C142" s="269" t="s">
        <v>34</v>
      </c>
      <c r="D142" s="216">
        <f>SUM(D143:D145)</f>
        <v>7630</v>
      </c>
      <c r="E142" s="216">
        <f>SUM(E143:E145)</f>
        <v>15000</v>
      </c>
      <c r="F142" s="216">
        <f>SUM(F143:F145)</f>
        <v>15000</v>
      </c>
      <c r="G142" s="216">
        <f>SUM(G143:G145)</f>
        <v>12050</v>
      </c>
      <c r="H142" s="216">
        <f>G142/D142*100</f>
        <v>157.92922673656616</v>
      </c>
      <c r="I142" s="216">
        <f>G142/E142*100</f>
        <v>80.33333333333333</v>
      </c>
    </row>
    <row r="143" spans="1:9" ht="15">
      <c r="A143" s="269"/>
      <c r="B143" s="349">
        <v>32</v>
      </c>
      <c r="C143" s="349" t="s">
        <v>39</v>
      </c>
      <c r="D143" s="350">
        <v>2001</v>
      </c>
      <c r="E143" s="350">
        <v>5000</v>
      </c>
      <c r="F143" s="350">
        <v>5000</v>
      </c>
      <c r="G143" s="350">
        <v>3142</v>
      </c>
      <c r="H143" s="350">
        <f>G143/D143*100</f>
        <v>157.0214892553723</v>
      </c>
      <c r="I143" s="350">
        <f>G143/E143*100</f>
        <v>62.839999999999996</v>
      </c>
    </row>
    <row r="144" spans="1:9" ht="15">
      <c r="A144" s="269"/>
      <c r="B144" s="349">
        <v>36</v>
      </c>
      <c r="C144" s="349" t="s">
        <v>306</v>
      </c>
      <c r="D144" s="350">
        <v>5629</v>
      </c>
      <c r="E144" s="350">
        <v>10000</v>
      </c>
      <c r="F144" s="350">
        <v>10000</v>
      </c>
      <c r="G144" s="350">
        <v>8908</v>
      </c>
      <c r="H144" s="350">
        <f>G144/D144*100</f>
        <v>158.2519097530645</v>
      </c>
      <c r="I144" s="350">
        <f>G144/E144*100</f>
        <v>89.08</v>
      </c>
    </row>
    <row r="145" spans="1:9" ht="15">
      <c r="A145" s="360"/>
      <c r="B145" s="352">
        <v>38</v>
      </c>
      <c r="C145" s="352" t="s">
        <v>49</v>
      </c>
      <c r="D145" s="353"/>
      <c r="E145" s="353"/>
      <c r="F145" s="353"/>
      <c r="G145" s="353"/>
      <c r="H145" s="353" t="e">
        <f>G145/D145*100</f>
        <v>#DIV/0!</v>
      </c>
      <c r="I145" s="353" t="e">
        <f>G145/E145*100</f>
        <v>#DIV/0!</v>
      </c>
    </row>
    <row r="146" spans="1:9" ht="11.25" customHeight="1">
      <c r="A146" s="371"/>
      <c r="B146" s="358"/>
      <c r="C146" s="358"/>
      <c r="D146" s="358"/>
      <c r="E146" s="358"/>
      <c r="F146" s="358"/>
      <c r="G146" s="358"/>
      <c r="H146" s="358"/>
      <c r="I146" s="359"/>
    </row>
    <row r="147" spans="1:9" ht="15">
      <c r="A147" s="355"/>
      <c r="B147" s="354"/>
      <c r="C147" s="355" t="s">
        <v>278</v>
      </c>
      <c r="D147" s="356">
        <f>SUM(D148)</f>
        <v>193409</v>
      </c>
      <c r="E147" s="356">
        <f>SUM(E148)</f>
        <v>490100</v>
      </c>
      <c r="F147" s="356">
        <f>SUM(F148)</f>
        <v>490100</v>
      </c>
      <c r="G147" s="356">
        <f>SUM(G148)</f>
        <v>418584</v>
      </c>
      <c r="H147" s="356">
        <f>G147/D147*100</f>
        <v>216.42426153901835</v>
      </c>
      <c r="I147" s="356">
        <f aca="true" t="shared" si="23" ref="I147:I152">G147/E147*100</f>
        <v>85.40787594368496</v>
      </c>
    </row>
    <row r="148" spans="1:9" ht="15">
      <c r="A148" s="269">
        <v>3</v>
      </c>
      <c r="B148" s="370"/>
      <c r="C148" s="269" t="s">
        <v>34</v>
      </c>
      <c r="D148" s="216">
        <f>SUM(D149:D152)</f>
        <v>193409</v>
      </c>
      <c r="E148" s="216">
        <f>SUM(E149:E152)</f>
        <v>490100</v>
      </c>
      <c r="F148" s="216">
        <f>SUM(F149:F152)</f>
        <v>490100</v>
      </c>
      <c r="G148" s="216">
        <f>SUM(G149:G152)</f>
        <v>418584</v>
      </c>
      <c r="H148" s="216">
        <f>G148/D148*100</f>
        <v>216.42426153901835</v>
      </c>
      <c r="I148" s="216">
        <f t="shared" si="23"/>
        <v>85.40787594368496</v>
      </c>
    </row>
    <row r="149" spans="1:9" ht="30">
      <c r="A149" s="269"/>
      <c r="B149" s="349">
        <v>31</v>
      </c>
      <c r="C149" s="351" t="s">
        <v>263</v>
      </c>
      <c r="D149" s="350"/>
      <c r="E149" s="350">
        <v>206100</v>
      </c>
      <c r="F149" s="350">
        <v>206100</v>
      </c>
      <c r="G149" s="350">
        <v>171421</v>
      </c>
      <c r="H149" s="216" t="e">
        <f>G149/D149*100</f>
        <v>#DIV/0!</v>
      </c>
      <c r="I149" s="350">
        <f t="shared" si="23"/>
        <v>83.17370208636584</v>
      </c>
    </row>
    <row r="150" spans="1:9" ht="15">
      <c r="A150" s="269"/>
      <c r="B150" s="349">
        <v>32</v>
      </c>
      <c r="C150" s="351"/>
      <c r="D150" s="350"/>
      <c r="E150" s="350">
        <v>29000</v>
      </c>
      <c r="F150" s="350">
        <v>29000</v>
      </c>
      <c r="G150" s="350">
        <v>21109</v>
      </c>
      <c r="H150" s="216"/>
      <c r="I150" s="350">
        <f t="shared" si="23"/>
        <v>72.78965517241379</v>
      </c>
    </row>
    <row r="151" spans="1:9" ht="30">
      <c r="A151" s="269"/>
      <c r="B151" s="349">
        <v>37</v>
      </c>
      <c r="C151" s="351" t="s">
        <v>263</v>
      </c>
      <c r="D151" s="350">
        <v>168759</v>
      </c>
      <c r="E151" s="350">
        <v>219000</v>
      </c>
      <c r="F151" s="350">
        <v>219000</v>
      </c>
      <c r="G151" s="350">
        <v>200884</v>
      </c>
      <c r="H151" s="216"/>
      <c r="I151" s="350">
        <f t="shared" si="23"/>
        <v>91.72785388127855</v>
      </c>
    </row>
    <row r="152" spans="1:9" ht="15">
      <c r="A152" s="269"/>
      <c r="B152" s="349">
        <v>38</v>
      </c>
      <c r="C152" s="349" t="s">
        <v>49</v>
      </c>
      <c r="D152" s="350">
        <v>24650</v>
      </c>
      <c r="E152" s="350">
        <v>36000</v>
      </c>
      <c r="F152" s="350">
        <v>36000</v>
      </c>
      <c r="G152" s="350">
        <v>25170</v>
      </c>
      <c r="H152" s="350">
        <f>G152/D152*100</f>
        <v>102.10953346855985</v>
      </c>
      <c r="I152" s="350">
        <f t="shared" si="23"/>
        <v>69.91666666666667</v>
      </c>
    </row>
  </sheetData>
  <sheetProtection/>
  <mergeCells count="2">
    <mergeCell ref="B4:C4"/>
    <mergeCell ref="B86:C86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2.8515625" style="0" customWidth="1"/>
    <col min="2" max="2" width="3.421875" style="0" customWidth="1"/>
    <col min="3" max="3" width="4.140625" style="0" customWidth="1"/>
    <col min="4" max="4" width="5.28125" style="0" customWidth="1"/>
    <col min="5" max="5" width="6.421875" style="0" customWidth="1"/>
    <col min="6" max="6" width="54.140625" style="0" customWidth="1"/>
    <col min="7" max="8" width="11.00390625" style="0" customWidth="1"/>
    <col min="9" max="9" width="11.8515625" style="0" customWidth="1"/>
    <col min="10" max="10" width="10.421875" style="0" customWidth="1"/>
    <col min="11" max="11" width="9.7109375" style="0" customWidth="1"/>
  </cols>
  <sheetData>
    <row r="1" spans="1:11" ht="15.75">
      <c r="A1" s="7" t="s">
        <v>279</v>
      </c>
      <c r="B1" s="8"/>
      <c r="C1" s="39"/>
      <c r="D1" s="39"/>
      <c r="E1" s="39"/>
      <c r="F1" s="39"/>
      <c r="G1" s="39"/>
      <c r="H1" s="40"/>
      <c r="I1" s="40"/>
      <c r="J1" s="40"/>
      <c r="K1" s="40"/>
    </row>
    <row r="2" spans="1:11" ht="9" customHeight="1">
      <c r="A2" s="7"/>
      <c r="B2" s="8"/>
      <c r="C2" s="39"/>
      <c r="D2" s="39"/>
      <c r="E2" s="39"/>
      <c r="F2" s="39"/>
      <c r="G2" s="39"/>
      <c r="H2" s="40"/>
      <c r="I2" s="40"/>
      <c r="J2" s="40"/>
      <c r="K2" s="40"/>
    </row>
    <row r="3" spans="1:11" ht="27" customHeight="1">
      <c r="A3" s="402" t="s">
        <v>280</v>
      </c>
      <c r="B3" s="8"/>
      <c r="C3" s="39"/>
      <c r="D3" s="39"/>
      <c r="E3" s="39"/>
      <c r="F3" s="39"/>
      <c r="G3" s="39"/>
      <c r="H3" s="40"/>
      <c r="I3" s="40"/>
      <c r="J3" s="40"/>
      <c r="K3" s="40"/>
    </row>
    <row r="4" spans="1:11" ht="76.5">
      <c r="A4" s="489" t="s">
        <v>13</v>
      </c>
      <c r="B4" s="490" t="s">
        <v>14</v>
      </c>
      <c r="C4" s="490" t="s">
        <v>15</v>
      </c>
      <c r="D4" s="491" t="s">
        <v>94</v>
      </c>
      <c r="E4" s="462"/>
      <c r="F4" s="463" t="s">
        <v>281</v>
      </c>
      <c r="G4" s="380" t="s">
        <v>156</v>
      </c>
      <c r="H4" s="367" t="s">
        <v>157</v>
      </c>
      <c r="I4" s="367" t="s">
        <v>255</v>
      </c>
      <c r="J4" s="367" t="s">
        <v>225</v>
      </c>
      <c r="K4" s="492" t="s">
        <v>226</v>
      </c>
    </row>
    <row r="5" spans="1:11" ht="15">
      <c r="A5" s="493"/>
      <c r="B5" s="403"/>
      <c r="C5" s="403"/>
      <c r="D5" s="404"/>
      <c r="E5" s="404"/>
      <c r="F5" s="264"/>
      <c r="G5" s="163"/>
      <c r="H5" s="162"/>
      <c r="I5" s="162"/>
      <c r="J5" s="405"/>
      <c r="K5" s="494"/>
    </row>
    <row r="6" spans="1:11" ht="29.25" customHeight="1">
      <c r="A6" s="495"/>
      <c r="B6" s="259"/>
      <c r="C6" s="259"/>
      <c r="D6" s="464"/>
      <c r="E6" s="471"/>
      <c r="F6" s="472" t="s">
        <v>59</v>
      </c>
      <c r="G6" s="465">
        <v>0</v>
      </c>
      <c r="H6" s="260">
        <f>H7</f>
        <v>0</v>
      </c>
      <c r="I6" s="260">
        <f>I7</f>
        <v>0</v>
      </c>
      <c r="J6" s="261"/>
      <c r="K6" s="262" t="e">
        <f>I6/H6*100</f>
        <v>#DIV/0!</v>
      </c>
    </row>
    <row r="7" spans="1:11" ht="15">
      <c r="A7" s="496">
        <v>8</v>
      </c>
      <c r="B7" s="33"/>
      <c r="C7" s="33"/>
      <c r="D7" s="257"/>
      <c r="E7" s="473"/>
      <c r="F7" s="474" t="s">
        <v>60</v>
      </c>
      <c r="G7" s="468">
        <v>0</v>
      </c>
      <c r="H7" s="41">
        <f>H8</f>
        <v>0</v>
      </c>
      <c r="I7" s="41"/>
      <c r="J7" s="185"/>
      <c r="K7" s="186" t="e">
        <f>I7/H7*100</f>
        <v>#DIV/0!</v>
      </c>
    </row>
    <row r="8" spans="1:11" ht="15">
      <c r="A8" s="497"/>
      <c r="B8" s="272">
        <v>84</v>
      </c>
      <c r="C8" s="187"/>
      <c r="D8" s="466"/>
      <c r="E8" s="431"/>
      <c r="F8" s="478" t="s">
        <v>61</v>
      </c>
      <c r="G8" s="469"/>
      <c r="H8" s="217"/>
      <c r="I8" s="217"/>
      <c r="J8" s="200"/>
      <c r="K8" s="201" t="e">
        <f>I8/H8*100</f>
        <v>#DIV/0!</v>
      </c>
    </row>
    <row r="9" spans="1:11" ht="24.75" customHeight="1">
      <c r="A9" s="320"/>
      <c r="B9" s="323"/>
      <c r="C9" s="320">
        <v>844</v>
      </c>
      <c r="D9" s="467"/>
      <c r="E9" s="467"/>
      <c r="F9" s="477" t="s">
        <v>242</v>
      </c>
      <c r="G9" s="470"/>
      <c r="H9" s="336"/>
      <c r="I9" s="336"/>
      <c r="J9" s="313"/>
      <c r="K9" s="313" t="e">
        <f>I9/H9*100</f>
        <v>#DIV/0!</v>
      </c>
    </row>
    <row r="10" spans="1:11" ht="27.75" customHeight="1">
      <c r="A10" s="320"/>
      <c r="B10" s="323"/>
      <c r="C10" s="320"/>
      <c r="D10" s="467">
        <v>8443</v>
      </c>
      <c r="E10" s="475"/>
      <c r="F10" s="476" t="s">
        <v>243</v>
      </c>
      <c r="G10" s="470"/>
      <c r="H10" s="336"/>
      <c r="I10" s="336"/>
      <c r="J10" s="313"/>
      <c r="K10" s="313" t="e">
        <f>I10/H10*100</f>
        <v>#DIV/0!</v>
      </c>
    </row>
    <row r="11" spans="1:11" ht="15">
      <c r="A11" s="417"/>
      <c r="B11" s="264"/>
      <c r="C11" s="8"/>
      <c r="D11" s="8"/>
      <c r="E11" s="8"/>
      <c r="F11" s="265"/>
      <c r="G11" s="266"/>
      <c r="H11" s="40"/>
      <c r="I11" s="40"/>
      <c r="J11" s="267"/>
      <c r="K11" s="448"/>
    </row>
    <row r="12" spans="1:11" ht="15">
      <c r="A12" s="270"/>
      <c r="B12" s="270"/>
      <c r="C12" s="270"/>
      <c r="D12" s="479"/>
      <c r="E12" s="482"/>
      <c r="F12" s="483" t="s">
        <v>241</v>
      </c>
      <c r="G12" s="413"/>
      <c r="H12" s="271"/>
      <c r="I12" s="273"/>
      <c r="J12" s="271" t="e">
        <f>I12/G12*100</f>
        <v>#DIV/0!</v>
      </c>
      <c r="K12" s="271"/>
    </row>
    <row r="13" spans="1:11" ht="15">
      <c r="A13" s="268">
        <v>5</v>
      </c>
      <c r="B13" s="268"/>
      <c r="C13" s="268"/>
      <c r="D13" s="480"/>
      <c r="E13" s="480"/>
      <c r="F13" s="396" t="s">
        <v>235</v>
      </c>
      <c r="G13" s="374"/>
      <c r="H13" s="216"/>
      <c r="I13" s="216"/>
      <c r="J13" s="216" t="e">
        <f>I13/G13*100</f>
        <v>#DIV/0!</v>
      </c>
      <c r="K13" s="216"/>
    </row>
    <row r="14" spans="1:11" ht="15">
      <c r="A14" s="268"/>
      <c r="B14" s="268">
        <v>53</v>
      </c>
      <c r="C14" s="268"/>
      <c r="D14" s="480"/>
      <c r="E14" s="484"/>
      <c r="F14" s="485" t="s">
        <v>236</v>
      </c>
      <c r="G14" s="374"/>
      <c r="H14" s="216"/>
      <c r="I14" s="216"/>
      <c r="J14" s="216" t="e">
        <f>I14/G14*100</f>
        <v>#DIV/0!</v>
      </c>
      <c r="K14" s="216"/>
    </row>
    <row r="15" spans="1:11" ht="15">
      <c r="A15" s="263"/>
      <c r="B15" s="339"/>
      <c r="C15" s="339">
        <v>532</v>
      </c>
      <c r="D15" s="481"/>
      <c r="E15" s="481"/>
      <c r="F15" s="488" t="s">
        <v>237</v>
      </c>
      <c r="G15" s="414"/>
      <c r="H15" s="327"/>
      <c r="I15" s="327"/>
      <c r="J15" s="327" t="e">
        <f>I15/G15*100</f>
        <v>#DIV/0!</v>
      </c>
      <c r="K15" s="327"/>
    </row>
    <row r="16" spans="1:11" ht="15">
      <c r="A16" s="263"/>
      <c r="B16" s="339"/>
      <c r="C16" s="339"/>
      <c r="D16" s="481">
        <v>5321</v>
      </c>
      <c r="E16" s="486"/>
      <c r="F16" s="487" t="s">
        <v>237</v>
      </c>
      <c r="G16" s="414"/>
      <c r="H16" s="327"/>
      <c r="I16" s="327"/>
      <c r="J16" s="327" t="e">
        <f>I16/G16*100</f>
        <v>#DIV/0!</v>
      </c>
      <c r="K16" s="327"/>
    </row>
    <row r="18" ht="15">
      <c r="B18" t="s">
        <v>376</v>
      </c>
    </row>
    <row r="20" spans="1:11" ht="78" customHeight="1">
      <c r="A20" s="489" t="s">
        <v>13</v>
      </c>
      <c r="B20" s="490" t="s">
        <v>14</v>
      </c>
      <c r="C20" s="490" t="s">
        <v>15</v>
      </c>
      <c r="D20" s="498" t="s">
        <v>94</v>
      </c>
      <c r="E20" s="498" t="s">
        <v>282</v>
      </c>
      <c r="F20" s="499" t="s">
        <v>281</v>
      </c>
      <c r="G20" s="415" t="s">
        <v>156</v>
      </c>
      <c r="H20" s="416"/>
      <c r="I20" s="500" t="s">
        <v>255</v>
      </c>
      <c r="J20" s="444" t="s">
        <v>283</v>
      </c>
      <c r="K20" s="416"/>
    </row>
    <row r="21" spans="1:11" ht="15">
      <c r="A21" s="648">
        <v>1</v>
      </c>
      <c r="B21" s="644"/>
      <c r="C21" s="644"/>
      <c r="D21" s="644"/>
      <c r="E21" s="644"/>
      <c r="F21" s="644"/>
      <c r="G21" s="431">
        <v>2</v>
      </c>
      <c r="H21" s="432"/>
      <c r="I21" s="437">
        <v>3</v>
      </c>
      <c r="J21" s="457">
        <v>4</v>
      </c>
      <c r="K21" s="432"/>
    </row>
    <row r="22" spans="1:11" ht="15">
      <c r="A22" s="495"/>
      <c r="B22" s="259"/>
      <c r="C22" s="259"/>
      <c r="D22" s="259"/>
      <c r="E22" s="259"/>
      <c r="F22" s="406" t="s">
        <v>59</v>
      </c>
      <c r="G22" s="418">
        <v>0</v>
      </c>
      <c r="H22" s="419"/>
      <c r="I22" s="438">
        <f>I23</f>
        <v>0</v>
      </c>
      <c r="J22" s="445"/>
      <c r="K22" s="446"/>
    </row>
    <row r="23" spans="1:11" ht="15">
      <c r="A23" s="496">
        <v>8</v>
      </c>
      <c r="B23" s="33"/>
      <c r="C23" s="33"/>
      <c r="D23" s="33"/>
      <c r="E23" s="33"/>
      <c r="F23" s="407" t="s">
        <v>60</v>
      </c>
      <c r="G23" s="433">
        <v>0</v>
      </c>
      <c r="H23" s="434"/>
      <c r="I23" s="439"/>
      <c r="J23" s="458"/>
      <c r="K23" s="459"/>
    </row>
    <row r="24" spans="1:11" ht="15">
      <c r="A24" s="497"/>
      <c r="B24" s="272">
        <v>84</v>
      </c>
      <c r="C24" s="187"/>
      <c r="D24" s="187"/>
      <c r="E24" s="187"/>
      <c r="F24" s="408" t="s">
        <v>61</v>
      </c>
      <c r="G24" s="435">
        <v>0</v>
      </c>
      <c r="H24" s="436"/>
      <c r="I24" s="440"/>
      <c r="J24" s="447"/>
      <c r="K24" s="448"/>
    </row>
    <row r="25" spans="1:11" ht="25.5">
      <c r="A25" s="320"/>
      <c r="B25" s="323"/>
      <c r="C25" s="320">
        <v>844</v>
      </c>
      <c r="D25" s="320"/>
      <c r="E25" s="320"/>
      <c r="F25" s="409" t="s">
        <v>242</v>
      </c>
      <c r="G25" s="422">
        <v>0</v>
      </c>
      <c r="H25" s="423"/>
      <c r="I25" s="441"/>
      <c r="J25" s="460"/>
      <c r="K25" s="461"/>
    </row>
    <row r="26" spans="1:11" ht="25.5">
      <c r="A26" s="320"/>
      <c r="B26" s="323"/>
      <c r="C26" s="320"/>
      <c r="D26" s="320">
        <v>8443</v>
      </c>
      <c r="E26" s="320"/>
      <c r="F26" s="409" t="s">
        <v>284</v>
      </c>
      <c r="G26" s="452">
        <v>0</v>
      </c>
      <c r="H26" s="412"/>
      <c r="I26" s="441"/>
      <c r="J26" s="449"/>
      <c r="K26" s="450"/>
    </row>
    <row r="27" spans="1:11" ht="25.5">
      <c r="A27" s="320"/>
      <c r="B27" s="323"/>
      <c r="C27" s="320"/>
      <c r="D27" s="320"/>
      <c r="E27" s="320">
        <v>84431</v>
      </c>
      <c r="F27" s="409" t="s">
        <v>243</v>
      </c>
      <c r="G27" s="452">
        <v>0</v>
      </c>
      <c r="H27" s="412"/>
      <c r="I27" s="441"/>
      <c r="J27" s="449"/>
      <c r="K27" s="450"/>
    </row>
    <row r="28" spans="1:11" ht="15">
      <c r="A28" s="417"/>
      <c r="B28" s="264"/>
      <c r="C28" s="8"/>
      <c r="D28" s="8"/>
      <c r="E28" s="8"/>
      <c r="F28" s="265"/>
      <c r="G28" s="420"/>
      <c r="H28" s="421"/>
      <c r="I28" s="40"/>
      <c r="J28" s="458"/>
      <c r="K28" s="459"/>
    </row>
    <row r="29" spans="1:11" ht="15">
      <c r="A29" s="270"/>
      <c r="B29" s="270"/>
      <c r="C29" s="270"/>
      <c r="D29" s="270"/>
      <c r="E29" s="270"/>
      <c r="F29" s="410" t="s">
        <v>241</v>
      </c>
      <c r="G29" s="453">
        <v>0</v>
      </c>
      <c r="H29" s="454"/>
      <c r="I29" s="442"/>
      <c r="J29" s="451"/>
      <c r="K29" s="424"/>
    </row>
    <row r="30" spans="1:11" ht="15">
      <c r="A30" s="268">
        <v>4</v>
      </c>
      <c r="B30" s="268"/>
      <c r="C30" s="268"/>
      <c r="D30" s="268"/>
      <c r="E30" s="268"/>
      <c r="F30" s="371" t="s">
        <v>52</v>
      </c>
      <c r="G30" s="425">
        <v>0</v>
      </c>
      <c r="H30" s="426"/>
      <c r="I30" s="373"/>
      <c r="J30" s="455"/>
      <c r="K30" s="374"/>
    </row>
    <row r="31" spans="1:11" ht="15">
      <c r="A31" s="268"/>
      <c r="B31" s="268">
        <v>42</v>
      </c>
      <c r="C31" s="268"/>
      <c r="D31" s="268"/>
      <c r="E31" s="268"/>
      <c r="F31" s="371" t="s">
        <v>55</v>
      </c>
      <c r="G31" s="455">
        <v>0</v>
      </c>
      <c r="H31" s="374"/>
      <c r="I31" s="373"/>
      <c r="J31" s="425"/>
      <c r="K31" s="426"/>
    </row>
    <row r="32" spans="1:11" ht="15">
      <c r="A32" s="263"/>
      <c r="B32" s="339"/>
      <c r="C32" s="339">
        <v>421</v>
      </c>
      <c r="D32" s="339"/>
      <c r="E32" s="339"/>
      <c r="F32" s="411" t="s">
        <v>56</v>
      </c>
      <c r="G32" s="427">
        <v>0</v>
      </c>
      <c r="H32" s="428"/>
      <c r="I32" s="443"/>
      <c r="J32" s="456"/>
      <c r="K32" s="414"/>
    </row>
    <row r="33" spans="1:11" ht="15">
      <c r="A33" s="263"/>
      <c r="B33" s="339"/>
      <c r="C33" s="339"/>
      <c r="D33" s="339">
        <v>4212</v>
      </c>
      <c r="E33" s="339"/>
      <c r="F33" s="411" t="s">
        <v>233</v>
      </c>
      <c r="G33" s="456">
        <v>0</v>
      </c>
      <c r="H33" s="414"/>
      <c r="I33" s="443"/>
      <c r="J33" s="429"/>
      <c r="K33" s="430"/>
    </row>
    <row r="34" spans="1:11" ht="15">
      <c r="A34" s="340"/>
      <c r="B34" s="340"/>
      <c r="C34" s="340"/>
      <c r="D34" s="340"/>
      <c r="E34" s="340">
        <v>42129</v>
      </c>
      <c r="F34" s="340" t="s">
        <v>285</v>
      </c>
      <c r="G34" s="456">
        <v>0</v>
      </c>
      <c r="H34" s="414"/>
      <c r="I34" s="443"/>
      <c r="J34" s="429"/>
      <c r="K34" s="430"/>
    </row>
    <row r="36" spans="2:9" ht="15.75">
      <c r="B36" s="402" t="s">
        <v>286</v>
      </c>
      <c r="C36" s="8"/>
      <c r="D36" s="39"/>
      <c r="E36" s="39"/>
      <c r="F36" s="39"/>
      <c r="G36" s="39"/>
      <c r="H36" s="39"/>
      <c r="I36" s="40"/>
    </row>
    <row r="38" spans="4:11" ht="76.5">
      <c r="D38" s="489" t="s">
        <v>13</v>
      </c>
      <c r="E38" s="490" t="s">
        <v>14</v>
      </c>
      <c r="F38" s="502" t="s">
        <v>268</v>
      </c>
      <c r="G38" s="366" t="s">
        <v>156</v>
      </c>
      <c r="H38" s="367" t="s">
        <v>157</v>
      </c>
      <c r="I38" s="367" t="s">
        <v>255</v>
      </c>
      <c r="J38" s="367" t="s">
        <v>225</v>
      </c>
      <c r="K38" s="492" t="s">
        <v>226</v>
      </c>
    </row>
    <row r="39" spans="4:11" ht="15">
      <c r="D39" s="357"/>
      <c r="E39" s="646">
        <v>1</v>
      </c>
      <c r="F39" s="647"/>
      <c r="G39" s="381">
        <v>2</v>
      </c>
      <c r="H39" s="346">
        <v>3</v>
      </c>
      <c r="I39" s="346">
        <v>5</v>
      </c>
      <c r="J39" s="347">
        <v>6</v>
      </c>
      <c r="K39" s="348">
        <v>7</v>
      </c>
    </row>
    <row r="40" spans="4:11" ht="15">
      <c r="D40" s="385"/>
      <c r="E40" s="386"/>
      <c r="F40" s="383" t="s">
        <v>294</v>
      </c>
      <c r="G40" s="382">
        <v>0</v>
      </c>
      <c r="H40" s="377">
        <f>SUM(H42+H46+H51)</f>
        <v>0</v>
      </c>
      <c r="I40" s="377"/>
      <c r="J40" s="377"/>
      <c r="K40" s="377" t="e">
        <f>I40/H40*100</f>
        <v>#DIV/0!</v>
      </c>
    </row>
    <row r="41" spans="4:11" ht="15">
      <c r="D41" s="400"/>
      <c r="E41" s="388"/>
      <c r="G41" s="358"/>
      <c r="H41" s="358"/>
      <c r="I41" s="358"/>
      <c r="J41" s="358"/>
      <c r="K41" s="359"/>
    </row>
    <row r="42" spans="4:11" ht="15">
      <c r="D42" s="389"/>
      <c r="E42" s="354"/>
      <c r="F42" s="269" t="s">
        <v>298</v>
      </c>
      <c r="G42" s="356"/>
      <c r="H42" s="356"/>
      <c r="I42" s="356"/>
      <c r="J42" s="356"/>
      <c r="K42" s="356" t="e">
        <f>I42/H42*100</f>
        <v>#DIV/0!</v>
      </c>
    </row>
    <row r="43" spans="4:11" ht="15">
      <c r="D43" s="375" t="s">
        <v>289</v>
      </c>
      <c r="E43" s="370"/>
      <c r="F43" s="407" t="s">
        <v>60</v>
      </c>
      <c r="G43" s="216"/>
      <c r="H43" s="216"/>
      <c r="I43" s="216"/>
      <c r="J43" s="216"/>
      <c r="K43" s="216" t="e">
        <f>I43/H43*100</f>
        <v>#DIV/0!</v>
      </c>
    </row>
    <row r="44" spans="4:11" ht="15">
      <c r="D44" s="390"/>
      <c r="E44" s="391" t="s">
        <v>290</v>
      </c>
      <c r="F44" s="501" t="s">
        <v>61</v>
      </c>
      <c r="G44" s="350"/>
      <c r="H44" s="350"/>
      <c r="I44" s="350"/>
      <c r="J44" s="368"/>
      <c r="K44" s="368" t="e">
        <f>I44/H44*100</f>
        <v>#DIV/0!</v>
      </c>
    </row>
    <row r="45" spans="4:11" ht="15">
      <c r="D45" s="384"/>
      <c r="K45" s="503"/>
    </row>
    <row r="46" spans="4:11" ht="15">
      <c r="D46" s="401"/>
      <c r="E46" s="376"/>
      <c r="F46" s="376" t="s">
        <v>293</v>
      </c>
      <c r="G46" s="377">
        <f>SUM(G48+G57+G62+G69+G77+M62+G84+G90)</f>
        <v>0</v>
      </c>
      <c r="H46" s="377">
        <f>SUM(H48+H57+H62+H69+H77+N62+H84+H90)</f>
        <v>0</v>
      </c>
      <c r="I46" s="377">
        <f>SUM(I48+I57+I62+I69+I77+O62+I84+I90)</f>
        <v>0</v>
      </c>
      <c r="J46" s="377" t="e">
        <f>I46/G46*100</f>
        <v>#DIV/0!</v>
      </c>
      <c r="K46" s="377"/>
    </row>
    <row r="47" spans="4:11" ht="15">
      <c r="D47" s="357"/>
      <c r="E47" s="358"/>
      <c r="F47" s="358"/>
      <c r="G47" s="358"/>
      <c r="H47" s="358"/>
      <c r="I47" s="358"/>
      <c r="J47" s="358"/>
      <c r="K47" s="359"/>
    </row>
    <row r="48" spans="4:11" ht="15">
      <c r="D48" s="355"/>
      <c r="E48" s="363"/>
      <c r="F48" s="269" t="s">
        <v>270</v>
      </c>
      <c r="G48" s="356">
        <f>SUM(G49+G51)</f>
        <v>0</v>
      </c>
      <c r="H48" s="356">
        <f>SUM(H49+H51)</f>
        <v>0</v>
      </c>
      <c r="I48" s="356">
        <f>SUM(I49+I51)</f>
        <v>0</v>
      </c>
      <c r="J48" s="356" t="e">
        <f>I48/G48*100</f>
        <v>#DIV/0!</v>
      </c>
      <c r="K48" s="356"/>
    </row>
    <row r="49" spans="4:11" ht="15">
      <c r="D49" s="269">
        <v>5</v>
      </c>
      <c r="E49" s="269"/>
      <c r="F49" s="396" t="s">
        <v>235</v>
      </c>
      <c r="G49" s="216"/>
      <c r="H49" s="216">
        <f>SUM(H50:H50)</f>
        <v>0</v>
      </c>
      <c r="I49" s="216">
        <f>SUM(I50:I50)</f>
        <v>0</v>
      </c>
      <c r="J49" s="216" t="e">
        <f>I49/G49*100</f>
        <v>#DIV/0!</v>
      </c>
      <c r="K49" s="216"/>
    </row>
    <row r="50" spans="4:11" ht="15">
      <c r="D50" s="269"/>
      <c r="E50" s="349">
        <v>53</v>
      </c>
      <c r="F50" s="359" t="s">
        <v>236</v>
      </c>
      <c r="G50" s="350"/>
      <c r="H50" s="350"/>
      <c r="I50" s="350"/>
      <c r="J50" s="350" t="e">
        <f>I50/G50*100</f>
        <v>#DIV/0!</v>
      </c>
      <c r="K50" s="350"/>
    </row>
  </sheetData>
  <sheetProtection/>
  <mergeCells count="2">
    <mergeCell ref="A21:F21"/>
    <mergeCell ref="E39:F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5"/>
  <sheetViews>
    <sheetView view="pageBreakPreview" zoomScaleNormal="107" zoomScaleSheetLayoutView="100" zoomScalePageLayoutView="0" workbookViewId="0" topLeftCell="A1">
      <pane ySplit="1" topLeftCell="A428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2.7109375" style="6" customWidth="1"/>
    <col min="2" max="2" width="3.421875" style="42" customWidth="1"/>
    <col min="3" max="3" width="4.421875" style="42" customWidth="1"/>
    <col min="4" max="4" width="6.140625" style="42" customWidth="1"/>
    <col min="5" max="5" width="58.7109375" style="0" customWidth="1"/>
    <col min="6" max="6" width="17.57421875" style="5" customWidth="1"/>
    <col min="7" max="7" width="19.140625" style="5" customWidth="1"/>
    <col min="8" max="8" width="12.57421875" style="5" customWidth="1"/>
    <col min="9" max="9" width="0" style="0" hidden="1" customWidth="1"/>
  </cols>
  <sheetData>
    <row r="1" spans="1:9" ht="30" customHeight="1">
      <c r="A1" s="656" t="s">
        <v>148</v>
      </c>
      <c r="B1" s="656"/>
      <c r="C1" s="656"/>
      <c r="D1" s="656"/>
      <c r="E1" s="656"/>
      <c r="F1" s="656"/>
      <c r="G1" s="656"/>
      <c r="H1" s="656"/>
      <c r="I1" s="656"/>
    </row>
    <row r="2" spans="1:9" ht="23.25" customHeight="1">
      <c r="A2" s="652" t="s">
        <v>224</v>
      </c>
      <c r="B2" s="653"/>
      <c r="C2" s="653"/>
      <c r="D2" s="653"/>
      <c r="E2" s="653"/>
      <c r="F2" s="653"/>
      <c r="G2" s="653"/>
      <c r="H2" s="653"/>
      <c r="I2" s="223"/>
    </row>
    <row r="3" spans="1:9" ht="24" customHeight="1">
      <c r="A3" s="654" t="s">
        <v>264</v>
      </c>
      <c r="B3" s="655"/>
      <c r="C3" s="655"/>
      <c r="D3" s="655"/>
      <c r="E3" s="655"/>
      <c r="F3" s="655"/>
      <c r="G3" s="655"/>
      <c r="H3" s="655"/>
      <c r="I3" s="188"/>
    </row>
    <row r="4" spans="1:9" ht="30" customHeight="1">
      <c r="A4" s="654" t="s">
        <v>256</v>
      </c>
      <c r="B4" s="655"/>
      <c r="C4" s="655"/>
      <c r="D4" s="655"/>
      <c r="E4" s="655"/>
      <c r="F4" s="655"/>
      <c r="G4" s="655"/>
      <c r="H4" s="655"/>
      <c r="I4" s="188"/>
    </row>
    <row r="5" spans="1:8" ht="63.75">
      <c r="A5" s="257"/>
      <c r="B5" s="378"/>
      <c r="C5" s="378"/>
      <c r="D5" s="378"/>
      <c r="E5" s="189" t="s">
        <v>149</v>
      </c>
      <c r="F5" s="190" t="s">
        <v>157</v>
      </c>
      <c r="G5" s="222" t="s">
        <v>255</v>
      </c>
      <c r="H5" s="162" t="s">
        <v>227</v>
      </c>
    </row>
    <row r="6" spans="1:8" ht="15">
      <c r="A6" s="257"/>
      <c r="B6" s="378"/>
      <c r="C6" s="378"/>
      <c r="D6" s="378"/>
      <c r="E6" s="247">
        <v>1</v>
      </c>
      <c r="F6" s="247">
        <v>2</v>
      </c>
      <c r="G6" s="248">
        <v>4</v>
      </c>
      <c r="H6" s="248">
        <v>5</v>
      </c>
    </row>
    <row r="7" spans="1:8" ht="15">
      <c r="A7" s="257"/>
      <c r="B7" s="378"/>
      <c r="C7" s="378"/>
      <c r="D7" s="378"/>
      <c r="E7" s="197" t="s">
        <v>32</v>
      </c>
      <c r="F7" s="191">
        <f>SUM(F8+F10)</f>
        <v>4440500</v>
      </c>
      <c r="G7" s="191">
        <f>SUM(G8+G10)</f>
        <v>3884625.02</v>
      </c>
      <c r="H7" s="192">
        <f aca="true" t="shared" si="0" ref="H7:H17">G7/F7*100</f>
        <v>87.48170296137823</v>
      </c>
    </row>
    <row r="8" spans="1:8" ht="15">
      <c r="A8" s="257"/>
      <c r="B8" s="378"/>
      <c r="C8" s="378"/>
      <c r="D8" s="378"/>
      <c r="E8" s="193" t="s">
        <v>150</v>
      </c>
      <c r="F8" s="194">
        <v>723500</v>
      </c>
      <c r="G8" s="194">
        <v>697655.14</v>
      </c>
      <c r="H8" s="192">
        <f t="shared" si="0"/>
        <v>96.427800967519</v>
      </c>
    </row>
    <row r="9" spans="1:8" ht="15">
      <c r="A9" s="257"/>
      <c r="B9" s="378"/>
      <c r="C9" s="378"/>
      <c r="D9" s="378"/>
      <c r="E9" s="249" t="s">
        <v>151</v>
      </c>
      <c r="F9" s="250">
        <v>723500</v>
      </c>
      <c r="G9" s="250">
        <v>697655.14</v>
      </c>
      <c r="H9" s="251">
        <f t="shared" si="0"/>
        <v>96.427800967519</v>
      </c>
    </row>
    <row r="10" spans="1:8" ht="15">
      <c r="A10" s="257"/>
      <c r="B10" s="378"/>
      <c r="C10" s="378"/>
      <c r="D10" s="378"/>
      <c r="E10" s="195" t="s">
        <v>72</v>
      </c>
      <c r="F10" s="194">
        <v>3717000</v>
      </c>
      <c r="G10" s="194">
        <f>SUM(G11:G17)</f>
        <v>3186969.88</v>
      </c>
      <c r="H10" s="192">
        <f t="shared" si="0"/>
        <v>85.7403788001076</v>
      </c>
    </row>
    <row r="11" spans="1:8" ht="15">
      <c r="A11" s="257"/>
      <c r="B11" s="378"/>
      <c r="C11" s="378"/>
      <c r="D11" s="378"/>
      <c r="E11" s="252" t="s">
        <v>73</v>
      </c>
      <c r="F11" s="250">
        <v>244500</v>
      </c>
      <c r="G11" s="250">
        <v>232050.77</v>
      </c>
      <c r="H11" s="251">
        <f t="shared" si="0"/>
        <v>94.90829038854805</v>
      </c>
    </row>
    <row r="12" spans="1:8" ht="15">
      <c r="A12" s="257"/>
      <c r="B12" s="378"/>
      <c r="C12" s="378"/>
      <c r="D12" s="378"/>
      <c r="E12" s="252" t="s">
        <v>74</v>
      </c>
      <c r="F12" s="250">
        <v>2437000</v>
      </c>
      <c r="G12" s="250">
        <v>2013850.6</v>
      </c>
      <c r="H12" s="251">
        <f t="shared" si="0"/>
        <v>82.63646286417728</v>
      </c>
    </row>
    <row r="13" spans="1:8" ht="15">
      <c r="A13" s="257"/>
      <c r="B13" s="378"/>
      <c r="C13" s="378"/>
      <c r="D13" s="378"/>
      <c r="E13" s="252" t="s">
        <v>80</v>
      </c>
      <c r="F13" s="250">
        <v>820000</v>
      </c>
      <c r="G13" s="250">
        <v>781708.67</v>
      </c>
      <c r="H13" s="251">
        <f t="shared" si="0"/>
        <v>95.3303256097561</v>
      </c>
    </row>
    <row r="14" spans="1:8" ht="15">
      <c r="A14" s="257"/>
      <c r="B14" s="378"/>
      <c r="C14" s="378"/>
      <c r="D14" s="378"/>
      <c r="E14" s="252" t="s">
        <v>82</v>
      </c>
      <c r="F14" s="250">
        <v>62000</v>
      </c>
      <c r="G14" s="250">
        <v>61011.4</v>
      </c>
      <c r="H14" s="251">
        <f t="shared" si="0"/>
        <v>98.40548387096774</v>
      </c>
    </row>
    <row r="15" spans="1:8" ht="15">
      <c r="A15" s="257"/>
      <c r="B15" s="378"/>
      <c r="C15" s="378"/>
      <c r="D15" s="378"/>
      <c r="E15" s="252" t="s">
        <v>84</v>
      </c>
      <c r="F15" s="250">
        <v>66000</v>
      </c>
      <c r="G15" s="250">
        <v>44940.55</v>
      </c>
      <c r="H15" s="251">
        <f t="shared" si="0"/>
        <v>68.09174242424243</v>
      </c>
    </row>
    <row r="16" spans="1:8" ht="15">
      <c r="A16" s="257"/>
      <c r="B16" s="378"/>
      <c r="C16" s="378"/>
      <c r="D16" s="378"/>
      <c r="E16" s="252" t="s">
        <v>86</v>
      </c>
      <c r="F16" s="250">
        <v>43500</v>
      </c>
      <c r="G16" s="250">
        <v>33560</v>
      </c>
      <c r="H16" s="251">
        <f t="shared" si="0"/>
        <v>77.14942528735632</v>
      </c>
    </row>
    <row r="17" spans="1:8" ht="15">
      <c r="A17" s="257"/>
      <c r="B17" s="378"/>
      <c r="C17" s="378"/>
      <c r="D17" s="378"/>
      <c r="E17" s="252" t="s">
        <v>152</v>
      </c>
      <c r="F17" s="250">
        <v>44000</v>
      </c>
      <c r="G17" s="250">
        <v>19847.89</v>
      </c>
      <c r="H17" s="251">
        <f t="shared" si="0"/>
        <v>45.10884090909091</v>
      </c>
    </row>
    <row r="18" spans="1:8" ht="15">
      <c r="A18" s="257"/>
      <c r="B18" s="378"/>
      <c r="C18" s="378"/>
      <c r="D18" s="378"/>
      <c r="E18" s="379"/>
      <c r="F18" s="10"/>
      <c r="G18" s="10"/>
      <c r="H18" s="167"/>
    </row>
    <row r="19" spans="1:9" ht="24.75" customHeight="1">
      <c r="A19" s="649" t="s">
        <v>265</v>
      </c>
      <c r="B19" s="649"/>
      <c r="C19" s="649"/>
      <c r="D19" s="649"/>
      <c r="E19" s="649"/>
      <c r="F19" s="649"/>
      <c r="G19" s="649"/>
      <c r="H19" s="649"/>
      <c r="I19" s="649"/>
    </row>
    <row r="20" spans="1:8" ht="70.5" customHeight="1">
      <c r="A20" s="166" t="s">
        <v>13</v>
      </c>
      <c r="B20" s="166" t="s">
        <v>14</v>
      </c>
      <c r="C20" s="166" t="s">
        <v>15</v>
      </c>
      <c r="D20" s="172" t="s">
        <v>94</v>
      </c>
      <c r="E20" s="253" t="s">
        <v>295</v>
      </c>
      <c r="F20" s="254" t="s">
        <v>157</v>
      </c>
      <c r="G20" s="255" t="s">
        <v>239</v>
      </c>
      <c r="H20" s="162" t="s">
        <v>240</v>
      </c>
    </row>
    <row r="21" spans="1:8" ht="15">
      <c r="A21" s="643">
        <v>1</v>
      </c>
      <c r="B21" s="650"/>
      <c r="C21" s="650"/>
      <c r="D21" s="650"/>
      <c r="E21" s="651"/>
      <c r="F21" s="10">
        <v>2</v>
      </c>
      <c r="G21" s="10">
        <v>4</v>
      </c>
      <c r="H21" s="155">
        <v>5</v>
      </c>
    </row>
    <row r="22" spans="1:8" ht="15">
      <c r="A22" s="45"/>
      <c r="B22" s="46"/>
      <c r="C22" s="46"/>
      <c r="D22" s="46"/>
      <c r="E22" s="47" t="s">
        <v>62</v>
      </c>
      <c r="F22" s="48">
        <f>F23+F86</f>
        <v>0</v>
      </c>
      <c r="G22" s="48">
        <f>G23+G86</f>
        <v>0</v>
      </c>
      <c r="H22" s="48" t="e">
        <f aca="true" t="shared" si="1" ref="H22:H98">G22/F22*100</f>
        <v>#DIV/0!</v>
      </c>
    </row>
    <row r="23" spans="1:8" ht="18.75" customHeight="1">
      <c r="A23" s="49"/>
      <c r="B23" s="50"/>
      <c r="C23" s="51"/>
      <c r="D23" s="51"/>
      <c r="E23" s="52" t="s">
        <v>63</v>
      </c>
      <c r="F23" s="53">
        <f>F24</f>
        <v>0</v>
      </c>
      <c r="G23" s="53">
        <f>G24</f>
        <v>0</v>
      </c>
      <c r="H23" s="53" t="e">
        <f t="shared" si="1"/>
        <v>#DIV/0!</v>
      </c>
    </row>
    <row r="24" spans="1:8" ht="15">
      <c r="A24" s="54"/>
      <c r="B24" s="55"/>
      <c r="C24" s="56"/>
      <c r="D24" s="56"/>
      <c r="E24" s="57" t="s">
        <v>64</v>
      </c>
      <c r="F24" s="17">
        <f>F26</f>
        <v>0</v>
      </c>
      <c r="G24" s="17">
        <f>G26</f>
        <v>0</v>
      </c>
      <c r="H24" s="17" t="e">
        <f t="shared" si="1"/>
        <v>#DIV/0!</v>
      </c>
    </row>
    <row r="25" spans="1:8" ht="15">
      <c r="A25" s="58"/>
      <c r="B25" s="44"/>
      <c r="C25" s="59"/>
      <c r="D25" s="59"/>
      <c r="E25" s="60" t="s">
        <v>65</v>
      </c>
      <c r="F25" s="61"/>
      <c r="G25" s="61"/>
      <c r="H25" s="61"/>
    </row>
    <row r="26" spans="1:8" ht="30">
      <c r="A26" s="62"/>
      <c r="B26" s="63"/>
      <c r="C26" s="64"/>
      <c r="D26" s="64"/>
      <c r="E26" s="65" t="s">
        <v>66</v>
      </c>
      <c r="F26" s="37">
        <f>F27+F64+F69+F75</f>
        <v>0</v>
      </c>
      <c r="G26" s="37">
        <f>G27+G64+G69+G75</f>
        <v>0</v>
      </c>
      <c r="H26" s="37" t="e">
        <f t="shared" si="1"/>
        <v>#DIV/0!</v>
      </c>
    </row>
    <row r="27" spans="1:8" ht="15">
      <c r="A27" s="66"/>
      <c r="B27" s="67"/>
      <c r="C27" s="68"/>
      <c r="D27" s="68"/>
      <c r="E27" s="69" t="s">
        <v>67</v>
      </c>
      <c r="F27" s="70">
        <f>F30</f>
        <v>0</v>
      </c>
      <c r="G27" s="70">
        <f>G30</f>
        <v>0</v>
      </c>
      <c r="H27" s="70" t="e">
        <f t="shared" si="1"/>
        <v>#DIV/0!</v>
      </c>
    </row>
    <row r="28" spans="1:8" ht="15">
      <c r="A28" s="71"/>
      <c r="B28" s="72"/>
      <c r="C28" s="86"/>
      <c r="D28" s="86"/>
      <c r="E28" s="504" t="s">
        <v>302</v>
      </c>
      <c r="F28" s="74"/>
      <c r="G28" s="74"/>
      <c r="H28" s="74"/>
    </row>
    <row r="29" spans="1:8" ht="15">
      <c r="A29" s="71"/>
      <c r="B29" s="72"/>
      <c r="C29" s="73"/>
      <c r="D29" s="73"/>
      <c r="E29" s="60" t="s">
        <v>303</v>
      </c>
      <c r="F29" s="74"/>
      <c r="G29" s="74"/>
      <c r="H29" s="74"/>
    </row>
    <row r="30" spans="1:8" ht="15">
      <c r="A30" s="75">
        <v>3</v>
      </c>
      <c r="B30" s="76"/>
      <c r="C30" s="77"/>
      <c r="D30" s="77"/>
      <c r="E30" s="78" t="s">
        <v>34</v>
      </c>
      <c r="F30" s="74">
        <f>F37+F31+F60</f>
        <v>0</v>
      </c>
      <c r="G30" s="74">
        <f>G31+G37+G60</f>
        <v>0</v>
      </c>
      <c r="H30" s="74" t="e">
        <f t="shared" si="1"/>
        <v>#DIV/0!</v>
      </c>
    </row>
    <row r="31" spans="1:8" ht="15">
      <c r="A31" s="75"/>
      <c r="B31" s="79">
        <v>31</v>
      </c>
      <c r="C31" s="77"/>
      <c r="D31" s="77"/>
      <c r="E31" s="78" t="s">
        <v>35</v>
      </c>
      <c r="F31" s="74">
        <f>SUM(F32+F34)</f>
        <v>0</v>
      </c>
      <c r="G31" s="74">
        <f>SUM(G32+G34)</f>
        <v>0</v>
      </c>
      <c r="H31" s="74" t="e">
        <f t="shared" si="1"/>
        <v>#DIV/0!</v>
      </c>
    </row>
    <row r="32" spans="1:8" ht="15">
      <c r="A32" s="80"/>
      <c r="B32" s="79"/>
      <c r="C32" s="81">
        <v>311</v>
      </c>
      <c r="D32" s="81"/>
      <c r="E32" s="82" t="s">
        <v>36</v>
      </c>
      <c r="F32" s="61"/>
      <c r="G32" s="61">
        <f>SUM(G33)</f>
        <v>0</v>
      </c>
      <c r="H32" s="74" t="e">
        <f t="shared" si="1"/>
        <v>#DIV/0!</v>
      </c>
    </row>
    <row r="33" spans="1:8" ht="15">
      <c r="A33" s="80"/>
      <c r="B33" s="79"/>
      <c r="C33" s="81"/>
      <c r="D33" s="81">
        <v>3111</v>
      </c>
      <c r="E33" s="82" t="s">
        <v>115</v>
      </c>
      <c r="F33" s="61"/>
      <c r="G33" s="61"/>
      <c r="H33" s="61"/>
    </row>
    <row r="34" spans="1:8" ht="15">
      <c r="A34" s="80"/>
      <c r="B34" s="76"/>
      <c r="C34" s="81">
        <v>313</v>
      </c>
      <c r="D34" s="81"/>
      <c r="E34" s="82" t="s">
        <v>38</v>
      </c>
      <c r="F34" s="61"/>
      <c r="G34" s="61">
        <f>SUM(G35:G36)</f>
        <v>0</v>
      </c>
      <c r="H34" s="61" t="e">
        <f t="shared" si="1"/>
        <v>#DIV/0!</v>
      </c>
    </row>
    <row r="35" spans="1:8" ht="15">
      <c r="A35" s="80"/>
      <c r="B35" s="76"/>
      <c r="C35" s="81"/>
      <c r="D35" s="81">
        <v>3132</v>
      </c>
      <c r="E35" s="82" t="s">
        <v>116</v>
      </c>
      <c r="F35" s="61"/>
      <c r="G35" s="61"/>
      <c r="H35" s="61"/>
    </row>
    <row r="36" spans="1:8" ht="15">
      <c r="A36" s="80"/>
      <c r="B36" s="76"/>
      <c r="C36" s="81"/>
      <c r="D36" s="81">
        <v>3133</v>
      </c>
      <c r="E36" s="82" t="s">
        <v>117</v>
      </c>
      <c r="F36" s="61"/>
      <c r="G36" s="61"/>
      <c r="H36" s="61"/>
    </row>
    <row r="37" spans="1:8" ht="15">
      <c r="A37" s="80"/>
      <c r="B37" s="79">
        <v>32</v>
      </c>
      <c r="C37" s="77"/>
      <c r="D37" s="77"/>
      <c r="E37" s="78" t="s">
        <v>39</v>
      </c>
      <c r="F37" s="19">
        <f>SUM(F38+F41+F45+F52+F54)</f>
        <v>0</v>
      </c>
      <c r="G37" s="19">
        <f>SUM(G38+G41+G45+G52+G54)</f>
        <v>0</v>
      </c>
      <c r="H37" s="19" t="e">
        <f t="shared" si="1"/>
        <v>#DIV/0!</v>
      </c>
    </row>
    <row r="38" spans="1:8" ht="15">
      <c r="A38" s="75"/>
      <c r="B38" s="76"/>
      <c r="C38" s="81">
        <v>321</v>
      </c>
      <c r="D38" s="81"/>
      <c r="E38" s="82" t="s">
        <v>68</v>
      </c>
      <c r="F38" s="61"/>
      <c r="G38" s="61">
        <f>SUM(G39:G40)</f>
        <v>0</v>
      </c>
      <c r="H38" s="61" t="e">
        <f t="shared" si="1"/>
        <v>#DIV/0!</v>
      </c>
    </row>
    <row r="39" spans="1:8" ht="15">
      <c r="A39" s="75"/>
      <c r="B39" s="76"/>
      <c r="C39" s="81"/>
      <c r="D39" s="81">
        <v>3211</v>
      </c>
      <c r="E39" s="82" t="s">
        <v>118</v>
      </c>
      <c r="F39" s="61"/>
      <c r="G39" s="61"/>
      <c r="H39" s="61"/>
    </row>
    <row r="40" spans="1:8" ht="15">
      <c r="A40" s="75"/>
      <c r="B40" s="76"/>
      <c r="C40" s="81"/>
      <c r="D40" s="81">
        <v>3214</v>
      </c>
      <c r="E40" s="82" t="s">
        <v>121</v>
      </c>
      <c r="F40" s="61"/>
      <c r="G40" s="61"/>
      <c r="H40" s="61"/>
    </row>
    <row r="41" spans="1:8" ht="15">
      <c r="A41" s="80"/>
      <c r="B41" s="79"/>
      <c r="C41" s="81">
        <v>322</v>
      </c>
      <c r="D41" s="81"/>
      <c r="E41" s="82" t="s">
        <v>41</v>
      </c>
      <c r="F41" s="61"/>
      <c r="G41" s="61">
        <f>SUM(G42:G44)</f>
        <v>0</v>
      </c>
      <c r="H41" s="61" t="e">
        <f t="shared" si="1"/>
        <v>#DIV/0!</v>
      </c>
    </row>
    <row r="42" spans="1:8" ht="15">
      <c r="A42" s="80"/>
      <c r="B42" s="79"/>
      <c r="C42" s="81"/>
      <c r="D42" s="81">
        <v>3221</v>
      </c>
      <c r="E42" s="82" t="s">
        <v>122</v>
      </c>
      <c r="F42" s="61"/>
      <c r="G42" s="61"/>
      <c r="H42" s="61"/>
    </row>
    <row r="43" spans="1:8" ht="15">
      <c r="A43" s="80"/>
      <c r="B43" s="79"/>
      <c r="C43" s="81"/>
      <c r="D43" s="81">
        <v>3223</v>
      </c>
      <c r="E43" s="82" t="s">
        <v>124</v>
      </c>
      <c r="F43" s="61"/>
      <c r="G43" s="61"/>
      <c r="H43" s="61"/>
    </row>
    <row r="44" spans="1:8" ht="15">
      <c r="A44" s="80"/>
      <c r="B44" s="79"/>
      <c r="C44" s="81"/>
      <c r="D44" s="81">
        <v>3224</v>
      </c>
      <c r="E44" s="82" t="s">
        <v>125</v>
      </c>
      <c r="F44" s="61"/>
      <c r="G44" s="61"/>
      <c r="H44" s="61"/>
    </row>
    <row r="45" spans="1:8" ht="15">
      <c r="A45" s="80"/>
      <c r="B45" s="76"/>
      <c r="C45" s="81">
        <v>323</v>
      </c>
      <c r="D45" s="81"/>
      <c r="E45" s="82" t="s">
        <v>42</v>
      </c>
      <c r="F45" s="61"/>
      <c r="G45" s="61">
        <f>SUM(G46:G51)</f>
        <v>0</v>
      </c>
      <c r="H45" s="61" t="e">
        <f t="shared" si="1"/>
        <v>#DIV/0!</v>
      </c>
    </row>
    <row r="46" spans="1:8" ht="15">
      <c r="A46" s="80"/>
      <c r="B46" s="76"/>
      <c r="C46" s="81"/>
      <c r="D46" s="81">
        <v>3231</v>
      </c>
      <c r="E46" s="82" t="s">
        <v>127</v>
      </c>
      <c r="F46" s="61"/>
      <c r="G46" s="61"/>
      <c r="H46" s="61"/>
    </row>
    <row r="47" spans="1:8" ht="15">
      <c r="A47" s="80"/>
      <c r="B47" s="76"/>
      <c r="C47" s="81"/>
      <c r="D47" s="81">
        <v>3232</v>
      </c>
      <c r="E47" s="82" t="s">
        <v>128</v>
      </c>
      <c r="F47" s="61"/>
      <c r="G47" s="61"/>
      <c r="H47" s="61"/>
    </row>
    <row r="48" spans="1:8" ht="15">
      <c r="A48" s="80"/>
      <c r="B48" s="76"/>
      <c r="C48" s="81"/>
      <c r="D48" s="81">
        <v>3233</v>
      </c>
      <c r="E48" s="82" t="s">
        <v>129</v>
      </c>
      <c r="F48" s="61"/>
      <c r="G48" s="61"/>
      <c r="H48" s="61"/>
    </row>
    <row r="49" spans="1:8" ht="15">
      <c r="A49" s="80"/>
      <c r="B49" s="76"/>
      <c r="C49" s="81"/>
      <c r="D49" s="81">
        <v>3237</v>
      </c>
      <c r="E49" s="82" t="s">
        <v>131</v>
      </c>
      <c r="F49" s="61"/>
      <c r="G49" s="61"/>
      <c r="H49" s="61"/>
    </row>
    <row r="50" spans="1:8" ht="15">
      <c r="A50" s="80"/>
      <c r="B50" s="76"/>
      <c r="C50" s="81"/>
      <c r="D50" s="81">
        <v>3238</v>
      </c>
      <c r="E50" s="82" t="s">
        <v>132</v>
      </c>
      <c r="F50" s="61"/>
      <c r="G50" s="61"/>
      <c r="H50" s="61"/>
    </row>
    <row r="51" spans="1:8" ht="15">
      <c r="A51" s="80"/>
      <c r="B51" s="76"/>
      <c r="C51" s="81"/>
      <c r="D51" s="81">
        <v>3239</v>
      </c>
      <c r="E51" s="82" t="s">
        <v>133</v>
      </c>
      <c r="F51" s="61"/>
      <c r="G51" s="61"/>
      <c r="H51" s="61"/>
    </row>
    <row r="52" spans="1:8" ht="15">
      <c r="A52" s="80"/>
      <c r="B52" s="76"/>
      <c r="C52" s="81">
        <v>324</v>
      </c>
      <c r="D52" s="81"/>
      <c r="E52" s="82" t="s">
        <v>144</v>
      </c>
      <c r="F52" s="61"/>
      <c r="G52" s="61">
        <f>G53</f>
        <v>0</v>
      </c>
      <c r="H52" s="61"/>
    </row>
    <row r="53" spans="1:8" ht="15">
      <c r="A53" s="80"/>
      <c r="B53" s="76"/>
      <c r="C53" s="81"/>
      <c r="D53" s="81">
        <v>3241</v>
      </c>
      <c r="E53" s="82" t="s">
        <v>144</v>
      </c>
      <c r="F53" s="61"/>
      <c r="G53" s="61"/>
      <c r="H53" s="61"/>
    </row>
    <row r="54" spans="1:8" ht="15">
      <c r="A54" s="80"/>
      <c r="B54" s="76"/>
      <c r="C54" s="81">
        <v>329</v>
      </c>
      <c r="D54" s="81"/>
      <c r="E54" s="82" t="s">
        <v>44</v>
      </c>
      <c r="F54" s="61"/>
      <c r="G54" s="61">
        <f>SUM(G55:G59)</f>
        <v>0</v>
      </c>
      <c r="H54" s="61" t="e">
        <f t="shared" si="1"/>
        <v>#DIV/0!</v>
      </c>
    </row>
    <row r="55" spans="1:8" ht="15">
      <c r="A55" s="80"/>
      <c r="B55" s="76"/>
      <c r="C55" s="81"/>
      <c r="D55" s="81">
        <v>3291</v>
      </c>
      <c r="E55" s="82" t="s">
        <v>134</v>
      </c>
      <c r="F55" s="61"/>
      <c r="G55" s="61"/>
      <c r="H55" s="61"/>
    </row>
    <row r="56" spans="1:8" ht="15">
      <c r="A56" s="80"/>
      <c r="B56" s="76"/>
      <c r="C56" s="81"/>
      <c r="D56" s="81">
        <v>3292</v>
      </c>
      <c r="E56" s="82" t="s">
        <v>135</v>
      </c>
      <c r="F56" s="61"/>
      <c r="G56" s="61"/>
      <c r="H56" s="61"/>
    </row>
    <row r="57" spans="1:8" ht="15">
      <c r="A57" s="80"/>
      <c r="B57" s="76"/>
      <c r="C57" s="81"/>
      <c r="D57" s="81">
        <v>3293</v>
      </c>
      <c r="E57" s="82" t="s">
        <v>136</v>
      </c>
      <c r="F57" s="61"/>
      <c r="G57" s="61"/>
      <c r="H57" s="61"/>
    </row>
    <row r="58" spans="1:8" ht="15">
      <c r="A58" s="80"/>
      <c r="B58" s="76"/>
      <c r="C58" s="81"/>
      <c r="D58" s="81">
        <v>3295</v>
      </c>
      <c r="E58" s="82" t="s">
        <v>138</v>
      </c>
      <c r="F58" s="61"/>
      <c r="G58" s="61"/>
      <c r="H58" s="61"/>
    </row>
    <row r="59" spans="1:8" ht="15">
      <c r="A59" s="80"/>
      <c r="B59" s="76"/>
      <c r="C59" s="81"/>
      <c r="D59" s="81">
        <v>3299</v>
      </c>
      <c r="E59" s="82" t="s">
        <v>44</v>
      </c>
      <c r="F59" s="61"/>
      <c r="G59" s="61"/>
      <c r="H59" s="61"/>
    </row>
    <row r="60" spans="1:8" ht="15">
      <c r="A60" s="43"/>
      <c r="B60" s="91">
        <v>34</v>
      </c>
      <c r="C60" s="77"/>
      <c r="D60" s="77"/>
      <c r="E60" s="78" t="s">
        <v>45</v>
      </c>
      <c r="F60" s="19"/>
      <c r="G60" s="19">
        <f>G61</f>
        <v>0</v>
      </c>
      <c r="H60" s="19" t="e">
        <f t="shared" si="1"/>
        <v>#DIV/0!</v>
      </c>
    </row>
    <row r="61" spans="1:8" ht="15">
      <c r="A61" s="43"/>
      <c r="B61" s="44"/>
      <c r="C61" s="81">
        <v>343</v>
      </c>
      <c r="D61" s="81"/>
      <c r="E61" s="82" t="s">
        <v>46</v>
      </c>
      <c r="F61" s="61"/>
      <c r="G61" s="61">
        <f>G62+G63</f>
        <v>0</v>
      </c>
      <c r="H61" s="61" t="e">
        <f t="shared" si="1"/>
        <v>#DIV/0!</v>
      </c>
    </row>
    <row r="62" spans="1:8" ht="15">
      <c r="A62" s="43"/>
      <c r="B62" s="44"/>
      <c r="C62" s="81"/>
      <c r="D62" s="81">
        <v>3433</v>
      </c>
      <c r="E62" s="82" t="s">
        <v>140</v>
      </c>
      <c r="F62" s="61"/>
      <c r="G62" s="61"/>
      <c r="H62" s="61"/>
    </row>
    <row r="63" spans="1:8" ht="15">
      <c r="A63" s="43"/>
      <c r="B63" s="44"/>
      <c r="C63" s="81"/>
      <c r="D63" s="81">
        <v>3434</v>
      </c>
      <c r="E63" s="82" t="s">
        <v>214</v>
      </c>
      <c r="F63" s="61"/>
      <c r="G63" s="61"/>
      <c r="H63" s="61"/>
    </row>
    <row r="64" spans="1:8" ht="15">
      <c r="A64" s="83"/>
      <c r="B64" s="84"/>
      <c r="C64" s="68"/>
      <c r="D64" s="68"/>
      <c r="E64" s="69" t="s">
        <v>69</v>
      </c>
      <c r="F64" s="85">
        <f>F66</f>
        <v>0</v>
      </c>
      <c r="G64" s="85">
        <f>G66</f>
        <v>0</v>
      </c>
      <c r="H64" s="85" t="e">
        <f t="shared" si="1"/>
        <v>#DIV/0!</v>
      </c>
    </row>
    <row r="65" spans="1:8" ht="15">
      <c r="A65" s="80"/>
      <c r="B65" s="76"/>
      <c r="C65" s="86"/>
      <c r="D65" s="86"/>
      <c r="E65" s="60" t="s">
        <v>303</v>
      </c>
      <c r="F65" s="19"/>
      <c r="G65" s="19">
        <v>0</v>
      </c>
      <c r="H65" s="19"/>
    </row>
    <row r="66" spans="1:8" ht="15">
      <c r="A66" s="75">
        <v>3</v>
      </c>
      <c r="B66" s="76"/>
      <c r="C66" s="77"/>
      <c r="D66" s="77"/>
      <c r="E66" s="78" t="s">
        <v>34</v>
      </c>
      <c r="F66" s="19">
        <f>F67</f>
        <v>0</v>
      </c>
      <c r="G66" s="19">
        <f>G67</f>
        <v>0</v>
      </c>
      <c r="H66" s="19" t="e">
        <f t="shared" si="1"/>
        <v>#DIV/0!</v>
      </c>
    </row>
    <row r="67" spans="1:8" ht="15">
      <c r="A67" s="80"/>
      <c r="B67" s="79">
        <v>32</v>
      </c>
      <c r="C67" s="77"/>
      <c r="D67" s="77"/>
      <c r="E67" s="78" t="s">
        <v>39</v>
      </c>
      <c r="F67" s="19">
        <f>F68</f>
        <v>0</v>
      </c>
      <c r="G67" s="19">
        <f>G68</f>
        <v>0</v>
      </c>
      <c r="H67" s="19" t="e">
        <f t="shared" si="1"/>
        <v>#DIV/0!</v>
      </c>
    </row>
    <row r="68" spans="1:8" ht="15">
      <c r="A68" s="80"/>
      <c r="B68" s="76"/>
      <c r="C68" s="81">
        <v>329</v>
      </c>
      <c r="D68" s="81"/>
      <c r="E68" s="82" t="s">
        <v>44</v>
      </c>
      <c r="F68" s="61"/>
      <c r="G68" s="61">
        <v>0</v>
      </c>
      <c r="H68" s="61" t="e">
        <f t="shared" si="1"/>
        <v>#DIV/0!</v>
      </c>
    </row>
    <row r="69" spans="1:8" ht="15">
      <c r="A69" s="83"/>
      <c r="B69" s="84"/>
      <c r="C69" s="87"/>
      <c r="D69" s="87"/>
      <c r="E69" s="69" t="s">
        <v>70</v>
      </c>
      <c r="F69" s="85">
        <f>F71</f>
        <v>0</v>
      </c>
      <c r="G69" s="85">
        <f>G71</f>
        <v>0</v>
      </c>
      <c r="H69" s="88" t="e">
        <f t="shared" si="1"/>
        <v>#DIV/0!</v>
      </c>
    </row>
    <row r="70" spans="1:8" ht="15">
      <c r="A70" s="89"/>
      <c r="B70" s="90"/>
      <c r="C70" s="73"/>
      <c r="D70" s="73"/>
      <c r="E70" s="60" t="s">
        <v>302</v>
      </c>
      <c r="F70" s="27"/>
      <c r="G70" s="27"/>
      <c r="H70" s="27"/>
    </row>
    <row r="71" spans="1:8" ht="15">
      <c r="A71" s="75">
        <v>3</v>
      </c>
      <c r="B71" s="76"/>
      <c r="C71" s="77"/>
      <c r="D71" s="77"/>
      <c r="E71" s="78" t="s">
        <v>34</v>
      </c>
      <c r="F71" s="19">
        <f>F72</f>
        <v>0</v>
      </c>
      <c r="G71" s="19">
        <f>G72</f>
        <v>0</v>
      </c>
      <c r="H71" s="19" t="e">
        <f t="shared" si="1"/>
        <v>#DIV/0!</v>
      </c>
    </row>
    <row r="72" spans="1:8" ht="15">
      <c r="A72" s="43"/>
      <c r="B72" s="91">
        <v>38</v>
      </c>
      <c r="C72" s="77"/>
      <c r="D72" s="77"/>
      <c r="E72" s="78" t="s">
        <v>49</v>
      </c>
      <c r="F72" s="19"/>
      <c r="G72" s="19">
        <f>SUM(G73)</f>
        <v>0</v>
      </c>
      <c r="H72" s="19" t="e">
        <f t="shared" si="1"/>
        <v>#DIV/0!</v>
      </c>
    </row>
    <row r="73" spans="1:8" ht="15">
      <c r="A73" s="43"/>
      <c r="B73" s="44"/>
      <c r="C73" s="81">
        <v>381</v>
      </c>
      <c r="D73" s="81"/>
      <c r="E73" s="82" t="s">
        <v>50</v>
      </c>
      <c r="F73" s="61"/>
      <c r="G73" s="19">
        <f>SUM(G74)</f>
        <v>0</v>
      </c>
      <c r="H73" s="61" t="e">
        <f t="shared" si="1"/>
        <v>#DIV/0!</v>
      </c>
    </row>
    <row r="74" spans="1:8" ht="15">
      <c r="A74" s="43"/>
      <c r="B74" s="44"/>
      <c r="C74" s="81"/>
      <c r="D74" s="81">
        <v>3811</v>
      </c>
      <c r="E74" s="82" t="s">
        <v>142</v>
      </c>
      <c r="F74" s="61"/>
      <c r="G74" s="61"/>
      <c r="H74" s="61"/>
    </row>
    <row r="75" spans="1:8" ht="15">
      <c r="A75" s="92"/>
      <c r="B75" s="93"/>
      <c r="C75" s="87"/>
      <c r="D75" s="87"/>
      <c r="E75" s="69" t="s">
        <v>71</v>
      </c>
      <c r="F75" s="85">
        <f>F78</f>
        <v>0</v>
      </c>
      <c r="G75" s="85">
        <f>G78</f>
        <v>0</v>
      </c>
      <c r="H75" s="85" t="e">
        <f t="shared" si="1"/>
        <v>#DIV/0!</v>
      </c>
    </row>
    <row r="76" spans="1:8" ht="15">
      <c r="A76" s="43"/>
      <c r="B76" s="44"/>
      <c r="C76" s="505"/>
      <c r="D76" s="505"/>
      <c r="E76" s="504" t="s">
        <v>302</v>
      </c>
      <c r="F76" s="19"/>
      <c r="G76" s="19"/>
      <c r="H76" s="19"/>
    </row>
    <row r="77" spans="1:8" s="1" customFormat="1" ht="15">
      <c r="A77" s="94"/>
      <c r="B77" s="95"/>
      <c r="C77" s="96"/>
      <c r="D77" s="96"/>
      <c r="E77" s="60" t="s">
        <v>303</v>
      </c>
      <c r="F77" s="27"/>
      <c r="G77" s="27"/>
      <c r="H77" s="27"/>
    </row>
    <row r="78" spans="1:8" ht="15">
      <c r="A78" s="97">
        <v>3</v>
      </c>
      <c r="B78" s="44"/>
      <c r="C78" s="77"/>
      <c r="D78" s="77"/>
      <c r="E78" s="78" t="s">
        <v>34</v>
      </c>
      <c r="F78" s="19">
        <f>F79+F83</f>
        <v>0</v>
      </c>
      <c r="G78" s="19">
        <f>G79+G83</f>
        <v>0</v>
      </c>
      <c r="H78" s="19" t="e">
        <f t="shared" si="1"/>
        <v>#DIV/0!</v>
      </c>
    </row>
    <row r="79" spans="1:8" ht="15">
      <c r="A79" s="97"/>
      <c r="B79" s="91">
        <v>32</v>
      </c>
      <c r="C79" s="77"/>
      <c r="D79" s="77"/>
      <c r="E79" s="78" t="s">
        <v>39</v>
      </c>
      <c r="F79" s="19">
        <f>SUM(F80:F80)</f>
        <v>0</v>
      </c>
      <c r="G79" s="19">
        <f>SUM(G80)</f>
        <v>0</v>
      </c>
      <c r="H79" s="19" t="e">
        <f t="shared" si="1"/>
        <v>#DIV/0!</v>
      </c>
    </row>
    <row r="80" spans="1:8" ht="15">
      <c r="A80" s="98"/>
      <c r="B80" s="44"/>
      <c r="C80" s="81">
        <v>329</v>
      </c>
      <c r="D80" s="81"/>
      <c r="E80" s="82" t="s">
        <v>44</v>
      </c>
      <c r="F80" s="61"/>
      <c r="G80" s="61">
        <f>SUM(G81+G82)</f>
        <v>0</v>
      </c>
      <c r="H80" s="61" t="e">
        <f t="shared" si="1"/>
        <v>#DIV/0!</v>
      </c>
    </row>
    <row r="81" spans="1:8" ht="15">
      <c r="A81" s="98"/>
      <c r="B81" s="44"/>
      <c r="C81" s="81"/>
      <c r="D81" s="81">
        <v>3291</v>
      </c>
      <c r="E81" s="82" t="s">
        <v>134</v>
      </c>
      <c r="F81" s="61"/>
      <c r="G81" s="61"/>
      <c r="H81" s="61"/>
    </row>
    <row r="82" spans="1:8" ht="15">
      <c r="A82" s="98"/>
      <c r="B82" s="44"/>
      <c r="C82" s="81"/>
      <c r="D82" s="81">
        <v>3299</v>
      </c>
      <c r="E82" s="82" t="s">
        <v>44</v>
      </c>
      <c r="F82" s="61"/>
      <c r="G82" s="61"/>
      <c r="H82" s="61"/>
    </row>
    <row r="83" spans="1:8" ht="15">
      <c r="A83" s="43"/>
      <c r="B83" s="91">
        <v>38</v>
      </c>
      <c r="C83" s="44"/>
      <c r="D83" s="44"/>
      <c r="E83" s="78" t="s">
        <v>49</v>
      </c>
      <c r="F83" s="19"/>
      <c r="G83" s="19">
        <f>G84</f>
        <v>0</v>
      </c>
      <c r="H83" s="19" t="e">
        <f t="shared" si="1"/>
        <v>#DIV/0!</v>
      </c>
    </row>
    <row r="84" spans="1:8" ht="16.5" customHeight="1">
      <c r="A84" s="43"/>
      <c r="B84" s="44"/>
      <c r="C84" s="44">
        <v>381</v>
      </c>
      <c r="D84" s="44"/>
      <c r="E84" s="82" t="s">
        <v>158</v>
      </c>
      <c r="F84" s="61"/>
      <c r="G84" s="61">
        <f>G85</f>
        <v>0</v>
      </c>
      <c r="H84" s="61" t="e">
        <f t="shared" si="1"/>
        <v>#DIV/0!</v>
      </c>
    </row>
    <row r="85" spans="1:8" ht="15.75" customHeight="1">
      <c r="A85" s="43"/>
      <c r="B85" s="44"/>
      <c r="C85" s="44"/>
      <c r="D85" s="81">
        <v>3811</v>
      </c>
      <c r="E85" s="82" t="s">
        <v>142</v>
      </c>
      <c r="F85" s="61"/>
      <c r="G85" s="61"/>
      <c r="H85" s="61"/>
    </row>
    <row r="86" spans="1:8" ht="23.25" customHeight="1">
      <c r="A86" s="99"/>
      <c r="B86" s="50"/>
      <c r="C86" s="100"/>
      <c r="D86" s="100"/>
      <c r="E86" s="101" t="s">
        <v>72</v>
      </c>
      <c r="F86" s="53">
        <f>F87+F128+F317+F337+F380+F424+F438</f>
        <v>0</v>
      </c>
      <c r="G86" s="53">
        <f>G87+G128+G317+G337+G380+G424+G438</f>
        <v>0</v>
      </c>
      <c r="H86" s="53" t="e">
        <f t="shared" si="1"/>
        <v>#DIV/0!</v>
      </c>
    </row>
    <row r="87" spans="1:8" ht="15">
      <c r="A87" s="54"/>
      <c r="B87" s="102"/>
      <c r="C87" s="103"/>
      <c r="D87" s="103"/>
      <c r="E87" s="104" t="s">
        <v>73</v>
      </c>
      <c r="F87" s="17">
        <f>F89</f>
        <v>0</v>
      </c>
      <c r="G87" s="17">
        <f>G89</f>
        <v>0</v>
      </c>
      <c r="H87" s="17" t="e">
        <f t="shared" si="1"/>
        <v>#DIV/0!</v>
      </c>
    </row>
    <row r="88" spans="1:8" ht="26.25">
      <c r="A88" s="43"/>
      <c r="B88" s="44"/>
      <c r="C88" s="59"/>
      <c r="D88" s="59"/>
      <c r="E88" s="60" t="s">
        <v>304</v>
      </c>
      <c r="F88" s="61"/>
      <c r="G88" s="61"/>
      <c r="H88" s="61"/>
    </row>
    <row r="89" spans="1:8" ht="30">
      <c r="A89" s="54"/>
      <c r="B89" s="55"/>
      <c r="C89" s="64"/>
      <c r="D89" s="64"/>
      <c r="E89" s="65" t="s">
        <v>197</v>
      </c>
      <c r="F89" s="31">
        <f>F90</f>
        <v>0</v>
      </c>
      <c r="G89" s="31">
        <f>G90</f>
        <v>0</v>
      </c>
      <c r="H89" s="31" t="e">
        <f t="shared" si="1"/>
        <v>#DIV/0!</v>
      </c>
    </row>
    <row r="90" spans="1:8" ht="15">
      <c r="A90" s="92"/>
      <c r="B90" s="93"/>
      <c r="C90" s="105"/>
      <c r="D90" s="105"/>
      <c r="E90" s="69" t="s">
        <v>198</v>
      </c>
      <c r="F90" s="85">
        <f>F94+F124</f>
        <v>0</v>
      </c>
      <c r="G90" s="85">
        <f>G94+G124</f>
        <v>0</v>
      </c>
      <c r="H90" s="85" t="e">
        <f t="shared" si="1"/>
        <v>#DIV/0!</v>
      </c>
    </row>
    <row r="91" spans="1:8" ht="15">
      <c r="A91" s="43"/>
      <c r="B91" s="44"/>
      <c r="C91" s="73"/>
      <c r="D91" s="73"/>
      <c r="E91" s="60" t="s">
        <v>302</v>
      </c>
      <c r="F91" s="19"/>
      <c r="G91" s="19"/>
      <c r="H91" s="19"/>
    </row>
    <row r="92" spans="1:8" ht="15">
      <c r="A92" s="43"/>
      <c r="B92" s="44"/>
      <c r="C92" s="73"/>
      <c r="D92" s="73"/>
      <c r="E92" s="60" t="s">
        <v>303</v>
      </c>
      <c r="F92" s="19"/>
      <c r="G92" s="19"/>
      <c r="H92" s="19"/>
    </row>
    <row r="93" spans="1:8" ht="15">
      <c r="A93" s="43"/>
      <c r="B93" s="44"/>
      <c r="C93" s="73"/>
      <c r="D93" s="73"/>
      <c r="E93" s="60" t="s">
        <v>301</v>
      </c>
      <c r="F93" s="19"/>
      <c r="G93" s="19"/>
      <c r="H93" s="19"/>
    </row>
    <row r="94" spans="1:8" ht="15">
      <c r="A94" s="58">
        <v>3</v>
      </c>
      <c r="B94" s="91"/>
      <c r="C94" s="77"/>
      <c r="D94" s="77"/>
      <c r="E94" s="78" t="s">
        <v>34</v>
      </c>
      <c r="F94" s="19">
        <f>F95+F103+F121</f>
        <v>0</v>
      </c>
      <c r="G94" s="19">
        <f>G95+G103+G121</f>
        <v>0</v>
      </c>
      <c r="H94" s="19" t="e">
        <f t="shared" si="1"/>
        <v>#DIV/0!</v>
      </c>
    </row>
    <row r="95" spans="1:8" ht="15">
      <c r="A95" s="43"/>
      <c r="B95" s="91">
        <v>31</v>
      </c>
      <c r="C95" s="77"/>
      <c r="D95" s="77"/>
      <c r="E95" s="78" t="s">
        <v>35</v>
      </c>
      <c r="F95" s="19">
        <f>F96+F98+F100</f>
        <v>0</v>
      </c>
      <c r="G95" s="19">
        <f>SUM(G96+G98+G100)</f>
        <v>0</v>
      </c>
      <c r="H95" s="19" t="e">
        <f t="shared" si="1"/>
        <v>#DIV/0!</v>
      </c>
    </row>
    <row r="96" spans="1:8" ht="15">
      <c r="A96" s="43"/>
      <c r="B96" s="91"/>
      <c r="C96" s="81">
        <v>311</v>
      </c>
      <c r="D96" s="81"/>
      <c r="E96" s="82" t="s">
        <v>36</v>
      </c>
      <c r="F96" s="61"/>
      <c r="G96" s="61">
        <f>SUM(G97)</f>
        <v>0</v>
      </c>
      <c r="H96" s="61" t="e">
        <f t="shared" si="1"/>
        <v>#DIV/0!</v>
      </c>
    </row>
    <row r="97" spans="1:8" ht="15">
      <c r="A97" s="43"/>
      <c r="B97" s="91"/>
      <c r="C97" s="81"/>
      <c r="D97" s="81">
        <v>3111</v>
      </c>
      <c r="E97" s="82" t="s">
        <v>115</v>
      </c>
      <c r="F97" s="61"/>
      <c r="G97" s="61"/>
      <c r="H97" s="61"/>
    </row>
    <row r="98" spans="1:8" ht="15">
      <c r="A98" s="43"/>
      <c r="B98" s="44"/>
      <c r="C98" s="81">
        <v>312</v>
      </c>
      <c r="D98" s="81"/>
      <c r="E98" s="82" t="s">
        <v>37</v>
      </c>
      <c r="F98" s="61"/>
      <c r="G98" s="61">
        <f>SUM(G99)</f>
        <v>0</v>
      </c>
      <c r="H98" s="61" t="e">
        <f t="shared" si="1"/>
        <v>#DIV/0!</v>
      </c>
    </row>
    <row r="99" spans="1:8" ht="15">
      <c r="A99" s="43"/>
      <c r="B99" s="44"/>
      <c r="C99" s="81"/>
      <c r="D99" s="81">
        <v>3121</v>
      </c>
      <c r="E99" s="82" t="s">
        <v>37</v>
      </c>
      <c r="F99" s="61"/>
      <c r="G99" s="61"/>
      <c r="H99" s="61"/>
    </row>
    <row r="100" spans="1:8" ht="15">
      <c r="A100" s="43"/>
      <c r="B100" s="91"/>
      <c r="C100" s="81">
        <v>313</v>
      </c>
      <c r="D100" s="81"/>
      <c r="E100" s="82" t="s">
        <v>38</v>
      </c>
      <c r="F100" s="61"/>
      <c r="G100" s="61">
        <f>SUM(G101:G102)</f>
        <v>0</v>
      </c>
      <c r="H100" s="61" t="e">
        <f>G100/F100*100</f>
        <v>#DIV/0!</v>
      </c>
    </row>
    <row r="101" spans="1:8" ht="15">
      <c r="A101" s="43"/>
      <c r="B101" s="91"/>
      <c r="C101" s="81"/>
      <c r="D101" s="81">
        <v>3132</v>
      </c>
      <c r="E101" s="82" t="s">
        <v>116</v>
      </c>
      <c r="F101" s="61"/>
      <c r="G101" s="61"/>
      <c r="H101" s="61"/>
    </row>
    <row r="102" spans="1:8" ht="15">
      <c r="A102" s="43"/>
      <c r="B102" s="91"/>
      <c r="C102" s="81"/>
      <c r="D102" s="81">
        <v>3133</v>
      </c>
      <c r="E102" s="82" t="s">
        <v>117</v>
      </c>
      <c r="F102" s="61"/>
      <c r="G102" s="61"/>
      <c r="H102" s="61"/>
    </row>
    <row r="103" spans="1:8" ht="15">
      <c r="A103" s="43"/>
      <c r="B103" s="91">
        <v>32</v>
      </c>
      <c r="C103" s="77"/>
      <c r="D103" s="77"/>
      <c r="E103" s="78" t="s">
        <v>39</v>
      </c>
      <c r="F103" s="19">
        <f>F104+F107+F111+F119</f>
        <v>0</v>
      </c>
      <c r="G103" s="19">
        <f>SUM(G104+G107+G111+G119)</f>
        <v>0</v>
      </c>
      <c r="H103" s="19" t="e">
        <f>G103/F103*100</f>
        <v>#DIV/0!</v>
      </c>
    </row>
    <row r="104" spans="1:8" ht="15">
      <c r="A104" s="43"/>
      <c r="B104" s="44"/>
      <c r="C104" s="81">
        <v>321</v>
      </c>
      <c r="D104" s="81"/>
      <c r="E104" s="82" t="s">
        <v>40</v>
      </c>
      <c r="F104" s="61"/>
      <c r="G104" s="61">
        <f>SUM(G105:G106)</f>
        <v>0</v>
      </c>
      <c r="H104" s="61" t="e">
        <f>G104/F104*100</f>
        <v>#DIV/0!</v>
      </c>
    </row>
    <row r="105" spans="1:8" ht="15">
      <c r="A105" s="43"/>
      <c r="B105" s="44"/>
      <c r="C105" s="81"/>
      <c r="D105" s="81">
        <v>3213</v>
      </c>
      <c r="E105" s="82" t="s">
        <v>120</v>
      </c>
      <c r="F105" s="61"/>
      <c r="G105" s="61"/>
      <c r="H105" s="61"/>
    </row>
    <row r="106" spans="1:8" ht="15">
      <c r="A106" s="43"/>
      <c r="B106" s="44"/>
      <c r="C106" s="81"/>
      <c r="D106" s="81">
        <v>3214</v>
      </c>
      <c r="E106" s="82" t="s">
        <v>121</v>
      </c>
      <c r="F106" s="61"/>
      <c r="G106" s="61"/>
      <c r="H106" s="61"/>
    </row>
    <row r="107" spans="1:8" ht="15">
      <c r="A107" s="43"/>
      <c r="B107" s="44"/>
      <c r="C107" s="81">
        <v>322</v>
      </c>
      <c r="D107" s="81"/>
      <c r="E107" s="82" t="s">
        <v>41</v>
      </c>
      <c r="F107" s="61"/>
      <c r="G107" s="61">
        <f>SUM(G108:G110)</f>
        <v>0</v>
      </c>
      <c r="H107" s="61" t="e">
        <f>G107/F107*100</f>
        <v>#DIV/0!</v>
      </c>
    </row>
    <row r="108" spans="1:8" ht="15">
      <c r="A108" s="43"/>
      <c r="B108" s="44"/>
      <c r="C108" s="81"/>
      <c r="D108" s="81">
        <v>3221</v>
      </c>
      <c r="E108" s="82" t="s">
        <v>122</v>
      </c>
      <c r="F108" s="61"/>
      <c r="G108" s="61"/>
      <c r="H108" s="61"/>
    </row>
    <row r="109" spans="1:8" ht="15">
      <c r="A109" s="43"/>
      <c r="B109" s="44"/>
      <c r="C109" s="81"/>
      <c r="D109" s="81">
        <v>3223</v>
      </c>
      <c r="E109" s="82" t="s">
        <v>124</v>
      </c>
      <c r="F109" s="61"/>
      <c r="G109" s="61"/>
      <c r="H109" s="61"/>
    </row>
    <row r="110" spans="1:8" ht="15">
      <c r="A110" s="43"/>
      <c r="B110" s="44"/>
      <c r="C110" s="81"/>
      <c r="D110" s="81">
        <v>3225</v>
      </c>
      <c r="E110" s="82" t="s">
        <v>206</v>
      </c>
      <c r="F110" s="61"/>
      <c r="G110" s="61"/>
      <c r="H110" s="61"/>
    </row>
    <row r="111" spans="1:8" ht="15">
      <c r="A111" s="43"/>
      <c r="B111" s="44"/>
      <c r="C111" s="81">
        <v>323</v>
      </c>
      <c r="D111" s="81"/>
      <c r="E111" s="82" t="s">
        <v>42</v>
      </c>
      <c r="F111" s="61"/>
      <c r="G111" s="61">
        <f>SUM(G112:G118)</f>
        <v>0</v>
      </c>
      <c r="H111" s="61" t="e">
        <f>G111/F111*100</f>
        <v>#DIV/0!</v>
      </c>
    </row>
    <row r="112" spans="1:8" ht="15">
      <c r="A112" s="43"/>
      <c r="B112" s="44"/>
      <c r="C112" s="81"/>
      <c r="D112" s="81">
        <v>3231</v>
      </c>
      <c r="E112" s="82" t="s">
        <v>127</v>
      </c>
      <c r="F112" s="61"/>
      <c r="G112" s="61"/>
      <c r="H112" s="61"/>
    </row>
    <row r="113" spans="1:8" ht="15">
      <c r="A113" s="43"/>
      <c r="B113" s="44"/>
      <c r="C113" s="81"/>
      <c r="D113" s="81">
        <v>3232</v>
      </c>
      <c r="E113" s="82" t="s">
        <v>128</v>
      </c>
      <c r="F113" s="61"/>
      <c r="G113" s="61"/>
      <c r="H113" s="61"/>
    </row>
    <row r="114" spans="1:8" ht="15">
      <c r="A114" s="43"/>
      <c r="B114" s="44"/>
      <c r="C114" s="81"/>
      <c r="D114" s="81">
        <v>3233</v>
      </c>
      <c r="E114" s="82" t="s">
        <v>129</v>
      </c>
      <c r="F114" s="61"/>
      <c r="G114" s="61"/>
      <c r="H114" s="61"/>
    </row>
    <row r="115" spans="1:8" ht="15">
      <c r="A115" s="43"/>
      <c r="B115" s="44"/>
      <c r="C115" s="81"/>
      <c r="D115" s="81">
        <v>3234</v>
      </c>
      <c r="E115" s="82" t="s">
        <v>130</v>
      </c>
      <c r="F115" s="61"/>
      <c r="G115" s="61"/>
      <c r="H115" s="61"/>
    </row>
    <row r="116" spans="1:8" ht="15">
      <c r="A116" s="43"/>
      <c r="B116" s="44"/>
      <c r="C116" s="81"/>
      <c r="D116" s="81">
        <v>3237</v>
      </c>
      <c r="E116" s="82" t="s">
        <v>131</v>
      </c>
      <c r="F116" s="61"/>
      <c r="G116" s="61"/>
      <c r="H116" s="61"/>
    </row>
    <row r="117" spans="1:8" ht="15">
      <c r="A117" s="43"/>
      <c r="B117" s="44"/>
      <c r="C117" s="81"/>
      <c r="D117" s="81">
        <v>3238</v>
      </c>
      <c r="E117" s="82" t="s">
        <v>132</v>
      </c>
      <c r="F117" s="61"/>
      <c r="G117" s="61"/>
      <c r="H117" s="61"/>
    </row>
    <row r="118" spans="1:8" ht="15">
      <c r="A118" s="43"/>
      <c r="B118" s="44"/>
      <c r="C118" s="81"/>
      <c r="D118" s="81">
        <v>3239</v>
      </c>
      <c r="E118" s="82" t="s">
        <v>133</v>
      </c>
      <c r="F118" s="61"/>
      <c r="G118" s="61"/>
      <c r="H118" s="61"/>
    </row>
    <row r="119" spans="1:8" ht="15">
      <c r="A119" s="43"/>
      <c r="B119" s="44"/>
      <c r="C119" s="81">
        <v>324</v>
      </c>
      <c r="D119" s="81"/>
      <c r="E119" s="82" t="s">
        <v>296</v>
      </c>
      <c r="F119" s="61"/>
      <c r="G119" s="61">
        <f>G120</f>
        <v>0</v>
      </c>
      <c r="H119" s="61" t="e">
        <f>G119/F119*100</f>
        <v>#DIV/0!</v>
      </c>
    </row>
    <row r="120" spans="1:8" ht="15">
      <c r="A120" s="43"/>
      <c r="B120" s="44"/>
      <c r="C120" s="81"/>
      <c r="D120" s="81">
        <v>3241</v>
      </c>
      <c r="E120" s="82" t="s">
        <v>207</v>
      </c>
      <c r="F120" s="61"/>
      <c r="G120" s="61"/>
      <c r="H120" s="61"/>
    </row>
    <row r="121" spans="1:8" ht="15">
      <c r="A121" s="43"/>
      <c r="B121" s="91">
        <v>34</v>
      </c>
      <c r="C121" s="77"/>
      <c r="D121" s="77"/>
      <c r="E121" s="78" t="s">
        <v>45</v>
      </c>
      <c r="F121" s="19">
        <f>F122</f>
        <v>0</v>
      </c>
      <c r="G121" s="19">
        <f>SUM(G122)</f>
        <v>0</v>
      </c>
      <c r="H121" s="19" t="e">
        <f>G121/F121*100</f>
        <v>#DIV/0!</v>
      </c>
    </row>
    <row r="122" spans="1:8" ht="15">
      <c r="A122" s="43"/>
      <c r="B122" s="44"/>
      <c r="C122" s="81">
        <v>343</v>
      </c>
      <c r="D122" s="81"/>
      <c r="E122" s="82" t="s">
        <v>46</v>
      </c>
      <c r="F122" s="61"/>
      <c r="G122" s="61">
        <f>SUM(G123)</f>
        <v>0</v>
      </c>
      <c r="H122" s="61" t="e">
        <f>G122/F122*100</f>
        <v>#DIV/0!</v>
      </c>
    </row>
    <row r="123" spans="1:8" ht="15">
      <c r="A123" s="43"/>
      <c r="B123" s="44"/>
      <c r="C123" s="81"/>
      <c r="D123" s="81">
        <v>3431</v>
      </c>
      <c r="E123" s="82" t="s">
        <v>139</v>
      </c>
      <c r="F123" s="61"/>
      <c r="G123" s="61"/>
      <c r="H123" s="61"/>
    </row>
    <row r="124" spans="1:8" ht="15">
      <c r="A124" s="58">
        <v>4</v>
      </c>
      <c r="B124" s="44"/>
      <c r="C124" s="77"/>
      <c r="D124" s="77"/>
      <c r="E124" s="78" t="s">
        <v>52</v>
      </c>
      <c r="F124" s="19">
        <f>F125</f>
        <v>0</v>
      </c>
      <c r="G124" s="19">
        <f>G125</f>
        <v>0</v>
      </c>
      <c r="H124" s="19" t="e">
        <f>G124/F124*100</f>
        <v>#DIV/0!</v>
      </c>
    </row>
    <row r="125" spans="1:8" ht="15">
      <c r="A125" s="43"/>
      <c r="B125" s="91">
        <v>42</v>
      </c>
      <c r="C125" s="77"/>
      <c r="D125" s="77"/>
      <c r="E125" s="78" t="s">
        <v>55</v>
      </c>
      <c r="F125" s="19">
        <f>F126</f>
        <v>0</v>
      </c>
      <c r="G125" s="19">
        <f>G126</f>
        <v>0</v>
      </c>
      <c r="H125" s="19" t="e">
        <f>G125/F125*100</f>
        <v>#DIV/0!</v>
      </c>
    </row>
    <row r="126" spans="1:8" ht="15">
      <c r="A126" s="43"/>
      <c r="B126" s="44"/>
      <c r="C126" s="81">
        <v>422</v>
      </c>
      <c r="D126" s="81"/>
      <c r="E126" s="82" t="s">
        <v>57</v>
      </c>
      <c r="F126" s="61"/>
      <c r="G126" s="61"/>
      <c r="H126" s="61" t="e">
        <f>G126/F126*100</f>
        <v>#DIV/0!</v>
      </c>
    </row>
    <row r="127" spans="1:8" ht="15">
      <c r="A127" s="43"/>
      <c r="B127" s="44"/>
      <c r="C127" s="81"/>
      <c r="D127" s="81">
        <v>4227</v>
      </c>
      <c r="E127" s="82" t="s">
        <v>147</v>
      </c>
      <c r="F127" s="61"/>
      <c r="G127" s="61"/>
      <c r="H127" s="61"/>
    </row>
    <row r="128" spans="1:8" ht="23.25" customHeight="1">
      <c r="A128" s="54"/>
      <c r="B128" s="55"/>
      <c r="C128" s="56"/>
      <c r="D128" s="56"/>
      <c r="E128" s="104" t="s">
        <v>74</v>
      </c>
      <c r="F128" s="17">
        <f>F129+F175+F212+F237+F255</f>
        <v>0</v>
      </c>
      <c r="G128" s="17">
        <f>G129+G175+G212+G237+G255</f>
        <v>0</v>
      </c>
      <c r="H128" s="17" t="e">
        <f>G128/F128*100</f>
        <v>#DIV/0!</v>
      </c>
    </row>
    <row r="129" spans="1:8" ht="23.25" customHeight="1">
      <c r="A129" s="54"/>
      <c r="B129" s="55"/>
      <c r="C129" s="56"/>
      <c r="D129" s="56"/>
      <c r="E129" s="104" t="s">
        <v>199</v>
      </c>
      <c r="F129" s="17">
        <f>F131+F163</f>
        <v>0</v>
      </c>
      <c r="G129" s="17">
        <f>G131+G163</f>
        <v>0</v>
      </c>
      <c r="H129" s="17" t="e">
        <f>G129/F129*100</f>
        <v>#DIV/0!</v>
      </c>
    </row>
    <row r="130" spans="1:8" ht="15">
      <c r="A130" s="43"/>
      <c r="B130" s="44"/>
      <c r="C130" s="44"/>
      <c r="D130" s="44"/>
      <c r="E130" s="60" t="s">
        <v>75</v>
      </c>
      <c r="F130" s="61"/>
      <c r="G130" s="61"/>
      <c r="H130" s="61"/>
    </row>
    <row r="131" spans="1:8" ht="15">
      <c r="A131" s="92"/>
      <c r="B131" s="93"/>
      <c r="C131" s="93"/>
      <c r="D131" s="93"/>
      <c r="E131" s="69" t="s">
        <v>200</v>
      </c>
      <c r="F131" s="85">
        <f>F134+F159</f>
        <v>0</v>
      </c>
      <c r="G131" s="85">
        <f>G134+G159</f>
        <v>0</v>
      </c>
      <c r="H131" s="85" t="e">
        <f>G131/F131*100</f>
        <v>#DIV/0!</v>
      </c>
    </row>
    <row r="132" spans="1:8" ht="15">
      <c r="A132" s="43"/>
      <c r="B132" s="44"/>
      <c r="C132" s="44"/>
      <c r="D132" s="44"/>
      <c r="E132" s="504" t="s">
        <v>302</v>
      </c>
      <c r="F132" s="19"/>
      <c r="G132" s="19"/>
      <c r="H132" s="19"/>
    </row>
    <row r="133" spans="1:8" ht="15">
      <c r="A133" s="43"/>
      <c r="B133" s="44"/>
      <c r="C133" s="44"/>
      <c r="D133" s="44"/>
      <c r="E133" s="60" t="s">
        <v>303</v>
      </c>
      <c r="F133" s="19"/>
      <c r="G133" s="19"/>
      <c r="H133" s="19"/>
    </row>
    <row r="134" spans="1:8" ht="15">
      <c r="A134" s="58">
        <v>3</v>
      </c>
      <c r="B134" s="44"/>
      <c r="C134" s="44"/>
      <c r="D134" s="44"/>
      <c r="E134" s="78" t="s">
        <v>34</v>
      </c>
      <c r="F134" s="19">
        <f>F135+F142+F156</f>
        <v>0</v>
      </c>
      <c r="G134" s="19">
        <f>G135+G142+G156</f>
        <v>0</v>
      </c>
      <c r="H134" s="19" t="e">
        <f>G134/F134*100</f>
        <v>#DIV/0!</v>
      </c>
    </row>
    <row r="135" spans="1:8" ht="15">
      <c r="A135" s="58"/>
      <c r="B135" s="91">
        <v>31</v>
      </c>
      <c r="C135" s="77"/>
      <c r="D135" s="77"/>
      <c r="E135" s="78" t="s">
        <v>35</v>
      </c>
      <c r="F135" s="19">
        <f>F136+F138+F139</f>
        <v>0</v>
      </c>
      <c r="G135" s="19">
        <f>SUM(G136+G138+G139)</f>
        <v>0</v>
      </c>
      <c r="H135" s="19" t="e">
        <f>G135/F135*100</f>
        <v>#DIV/0!</v>
      </c>
    </row>
    <row r="136" spans="1:8" ht="15">
      <c r="A136" s="43"/>
      <c r="B136" s="91"/>
      <c r="C136" s="81">
        <v>311</v>
      </c>
      <c r="D136" s="81"/>
      <c r="E136" s="82" t="s">
        <v>36</v>
      </c>
      <c r="F136" s="61"/>
      <c r="G136" s="61">
        <f>G137</f>
        <v>0</v>
      </c>
      <c r="H136" s="61" t="e">
        <f>G136/F136*100</f>
        <v>#DIV/0!</v>
      </c>
    </row>
    <row r="137" spans="1:8" ht="15">
      <c r="A137" s="43"/>
      <c r="B137" s="91"/>
      <c r="C137" s="81"/>
      <c r="D137" s="81">
        <v>3111</v>
      </c>
      <c r="E137" s="82" t="s">
        <v>115</v>
      </c>
      <c r="F137" s="61"/>
      <c r="G137" s="61"/>
      <c r="H137" s="61"/>
    </row>
    <row r="138" spans="1:8" ht="15">
      <c r="A138" s="43"/>
      <c r="B138" s="44"/>
      <c r="C138" s="81">
        <v>312</v>
      </c>
      <c r="D138" s="81"/>
      <c r="E138" s="82" t="s">
        <v>37</v>
      </c>
      <c r="F138" s="61"/>
      <c r="G138" s="61">
        <v>0</v>
      </c>
      <c r="H138" s="61" t="e">
        <f>G138/F138*100</f>
        <v>#DIV/0!</v>
      </c>
    </row>
    <row r="139" spans="1:8" ht="15">
      <c r="A139" s="43"/>
      <c r="B139" s="44"/>
      <c r="C139" s="81">
        <v>313</v>
      </c>
      <c r="D139" s="81"/>
      <c r="E139" s="82" t="s">
        <v>76</v>
      </c>
      <c r="F139" s="61"/>
      <c r="G139" s="61">
        <f>SUM(G140+G141)</f>
        <v>0</v>
      </c>
      <c r="H139" s="61" t="e">
        <f>G139/F139*100</f>
        <v>#DIV/0!</v>
      </c>
    </row>
    <row r="140" spans="1:8" ht="15">
      <c r="A140" s="43"/>
      <c r="B140" s="44"/>
      <c r="C140" s="81"/>
      <c r="D140" s="81">
        <v>3132</v>
      </c>
      <c r="E140" s="82" t="s">
        <v>116</v>
      </c>
      <c r="F140" s="61"/>
      <c r="G140" s="61"/>
      <c r="H140" s="61"/>
    </row>
    <row r="141" spans="1:8" ht="15">
      <c r="A141" s="43"/>
      <c r="B141" s="44"/>
      <c r="C141" s="81"/>
      <c r="D141" s="81">
        <v>3133</v>
      </c>
      <c r="E141" s="82" t="s">
        <v>117</v>
      </c>
      <c r="F141" s="61"/>
      <c r="G141" s="61"/>
      <c r="H141" s="61"/>
    </row>
    <row r="142" spans="1:8" ht="15">
      <c r="A142" s="43"/>
      <c r="B142" s="91">
        <v>32</v>
      </c>
      <c r="C142" s="81"/>
      <c r="D142" s="81"/>
      <c r="E142" s="78" t="s">
        <v>39</v>
      </c>
      <c r="F142" s="19">
        <f>SUM(F143+F147+F151)</f>
        <v>0</v>
      </c>
      <c r="G142" s="19">
        <f>SUM(G143+G147+G151)</f>
        <v>0</v>
      </c>
      <c r="H142" s="19" t="e">
        <f>G142/F142*100</f>
        <v>#DIV/0!</v>
      </c>
    </row>
    <row r="143" spans="1:8" ht="15">
      <c r="A143" s="43"/>
      <c r="B143" s="91"/>
      <c r="C143" s="81">
        <v>321</v>
      </c>
      <c r="D143" s="81"/>
      <c r="E143" s="82" t="s">
        <v>77</v>
      </c>
      <c r="F143" s="61"/>
      <c r="G143" s="61">
        <f>SUM(G144:G146)</f>
        <v>0</v>
      </c>
      <c r="H143" s="61" t="e">
        <f>G143/F143*100</f>
        <v>#DIV/0!</v>
      </c>
    </row>
    <row r="144" spans="1:8" ht="15">
      <c r="A144" s="43"/>
      <c r="B144" s="91"/>
      <c r="C144" s="81"/>
      <c r="D144" s="81">
        <v>3211</v>
      </c>
      <c r="E144" s="82" t="s">
        <v>118</v>
      </c>
      <c r="F144" s="61"/>
      <c r="G144" s="61"/>
      <c r="H144" s="61"/>
    </row>
    <row r="145" spans="1:8" ht="15">
      <c r="A145" s="43"/>
      <c r="B145" s="91"/>
      <c r="C145" s="81"/>
      <c r="D145" s="81">
        <v>3212</v>
      </c>
      <c r="E145" s="82" t="s">
        <v>119</v>
      </c>
      <c r="F145" s="61"/>
      <c r="G145" s="61"/>
      <c r="H145" s="61"/>
    </row>
    <row r="146" spans="1:8" ht="15">
      <c r="A146" s="43"/>
      <c r="B146" s="91"/>
      <c r="C146" s="81"/>
      <c r="D146" s="81">
        <v>3214</v>
      </c>
      <c r="E146" s="82" t="s">
        <v>121</v>
      </c>
      <c r="F146" s="61"/>
      <c r="G146" s="61"/>
      <c r="H146" s="61"/>
    </row>
    <row r="147" spans="1:8" ht="15">
      <c r="A147" s="43"/>
      <c r="B147" s="91"/>
      <c r="C147" s="81">
        <v>322</v>
      </c>
      <c r="D147" s="81"/>
      <c r="E147" s="82" t="s">
        <v>41</v>
      </c>
      <c r="F147" s="61"/>
      <c r="G147" s="61">
        <f>SUM(G148:G150)</f>
        <v>0</v>
      </c>
      <c r="H147" s="61" t="e">
        <f>G147/F147*100</f>
        <v>#DIV/0!</v>
      </c>
    </row>
    <row r="148" spans="1:8" ht="15">
      <c r="A148" s="43"/>
      <c r="B148" s="91"/>
      <c r="C148" s="81"/>
      <c r="D148" s="81">
        <v>3223</v>
      </c>
      <c r="E148" s="82" t="s">
        <v>124</v>
      </c>
      <c r="F148" s="61"/>
      <c r="G148" s="61"/>
      <c r="H148" s="61"/>
    </row>
    <row r="149" spans="1:8" ht="15">
      <c r="A149" s="43"/>
      <c r="B149" s="91"/>
      <c r="C149" s="81"/>
      <c r="D149" s="81">
        <v>3224</v>
      </c>
      <c r="E149" s="82" t="s">
        <v>125</v>
      </c>
      <c r="F149" s="61"/>
      <c r="G149" s="61"/>
      <c r="H149" s="61"/>
    </row>
    <row r="150" spans="1:8" ht="15">
      <c r="A150" s="43"/>
      <c r="B150" s="91"/>
      <c r="C150" s="81"/>
      <c r="D150" s="81">
        <v>3225</v>
      </c>
      <c r="E150" s="82" t="s">
        <v>146</v>
      </c>
      <c r="F150" s="61"/>
      <c r="G150" s="61"/>
      <c r="H150" s="61"/>
    </row>
    <row r="151" spans="1:8" ht="15">
      <c r="A151" s="43"/>
      <c r="B151" s="91"/>
      <c r="C151" s="81">
        <v>323</v>
      </c>
      <c r="D151" s="81"/>
      <c r="E151" s="82" t="s">
        <v>42</v>
      </c>
      <c r="F151" s="61"/>
      <c r="G151" s="61">
        <f>SUM(G152:G155)</f>
        <v>0</v>
      </c>
      <c r="H151" s="61" t="e">
        <f>G151/F151*100</f>
        <v>#DIV/0!</v>
      </c>
    </row>
    <row r="152" spans="1:8" ht="15">
      <c r="A152" s="43"/>
      <c r="B152" s="91"/>
      <c r="C152" s="81"/>
      <c r="D152" s="81">
        <v>3231</v>
      </c>
      <c r="E152" s="82" t="s">
        <v>127</v>
      </c>
      <c r="F152" s="61"/>
      <c r="G152" s="61"/>
      <c r="H152" s="61"/>
    </row>
    <row r="153" spans="1:8" ht="15">
      <c r="A153" s="43"/>
      <c r="B153" s="91"/>
      <c r="C153" s="81"/>
      <c r="D153" s="81">
        <v>3232</v>
      </c>
      <c r="E153" s="82" t="s">
        <v>128</v>
      </c>
      <c r="F153" s="61"/>
      <c r="G153" s="61"/>
      <c r="H153" s="61"/>
    </row>
    <row r="154" spans="1:8" ht="15">
      <c r="A154" s="43"/>
      <c r="B154" s="91"/>
      <c r="C154" s="81"/>
      <c r="D154" s="81">
        <v>3234</v>
      </c>
      <c r="E154" s="82" t="s">
        <v>130</v>
      </c>
      <c r="F154" s="61"/>
      <c r="G154" s="61"/>
      <c r="H154" s="61"/>
    </row>
    <row r="155" spans="1:8" ht="15">
      <c r="A155" s="43"/>
      <c r="B155" s="91"/>
      <c r="C155" s="81"/>
      <c r="D155" s="81">
        <v>3239</v>
      </c>
      <c r="E155" s="82" t="s">
        <v>133</v>
      </c>
      <c r="F155" s="61"/>
      <c r="G155" s="61"/>
      <c r="H155" s="61"/>
    </row>
    <row r="156" spans="1:8" ht="15">
      <c r="A156" s="43"/>
      <c r="B156" s="91">
        <v>34</v>
      </c>
      <c r="C156" s="77"/>
      <c r="D156" s="77"/>
      <c r="E156" s="78" t="s">
        <v>45</v>
      </c>
      <c r="F156" s="19"/>
      <c r="G156" s="19">
        <f>G157</f>
        <v>0</v>
      </c>
      <c r="H156" s="19" t="e">
        <f>G156/F156*100</f>
        <v>#DIV/0!</v>
      </c>
    </row>
    <row r="157" spans="1:8" ht="15">
      <c r="A157" s="43"/>
      <c r="B157" s="44"/>
      <c r="C157" s="81">
        <v>343</v>
      </c>
      <c r="D157" s="81"/>
      <c r="E157" s="82" t="s">
        <v>46</v>
      </c>
      <c r="F157" s="61"/>
      <c r="G157" s="61"/>
      <c r="H157" s="61" t="e">
        <f>G157/F157*100</f>
        <v>#DIV/0!</v>
      </c>
    </row>
    <row r="158" spans="1:8" ht="15">
      <c r="A158" s="43"/>
      <c r="B158" s="44"/>
      <c r="C158" s="81"/>
      <c r="D158" s="81">
        <v>3434</v>
      </c>
      <c r="E158" s="82" t="s">
        <v>214</v>
      </c>
      <c r="F158" s="61"/>
      <c r="G158" s="61"/>
      <c r="H158" s="61"/>
    </row>
    <row r="159" spans="1:8" ht="15">
      <c r="A159" s="58">
        <v>5</v>
      </c>
      <c r="B159" s="91"/>
      <c r="C159" s="77"/>
      <c r="D159" s="77"/>
      <c r="E159" s="78" t="s">
        <v>235</v>
      </c>
      <c r="F159" s="19"/>
      <c r="G159" s="19">
        <f>G160</f>
        <v>0</v>
      </c>
      <c r="H159" s="61"/>
    </row>
    <row r="160" spans="1:8" ht="15">
      <c r="A160" s="58"/>
      <c r="B160" s="91">
        <v>53</v>
      </c>
      <c r="C160" s="77"/>
      <c r="D160" s="77"/>
      <c r="E160" s="78" t="s">
        <v>236</v>
      </c>
      <c r="F160" s="19"/>
      <c r="G160" s="19"/>
      <c r="H160" s="61"/>
    </row>
    <row r="161" spans="1:8" ht="15">
      <c r="A161" s="58"/>
      <c r="B161" s="44"/>
      <c r="C161" s="258">
        <v>532</v>
      </c>
      <c r="D161" s="258"/>
      <c r="E161" s="82" t="s">
        <v>237</v>
      </c>
      <c r="F161" s="61"/>
      <c r="G161" s="61"/>
      <c r="H161" s="61"/>
    </row>
    <row r="162" spans="1:8" ht="15">
      <c r="A162" s="58"/>
      <c r="B162" s="44"/>
      <c r="C162" s="258"/>
      <c r="D162" s="258">
        <v>5321</v>
      </c>
      <c r="E162" s="82" t="s">
        <v>237</v>
      </c>
      <c r="F162" s="61"/>
      <c r="G162" s="61"/>
      <c r="H162" s="61"/>
    </row>
    <row r="163" spans="1:8" ht="15">
      <c r="A163" s="107"/>
      <c r="B163" s="108"/>
      <c r="C163" s="108"/>
      <c r="D163" s="108"/>
      <c r="E163" s="109" t="s">
        <v>201</v>
      </c>
      <c r="F163" s="85">
        <f>F165</f>
        <v>0</v>
      </c>
      <c r="G163" s="85">
        <f>G165</f>
        <v>0</v>
      </c>
      <c r="H163" s="85" t="e">
        <f>G163/F163*100</f>
        <v>#DIV/0!</v>
      </c>
    </row>
    <row r="164" spans="1:8" ht="15">
      <c r="A164" s="58"/>
      <c r="B164" s="91"/>
      <c r="C164" s="91"/>
      <c r="D164" s="91"/>
      <c r="E164" s="78" t="s">
        <v>303</v>
      </c>
      <c r="F164" s="19"/>
      <c r="G164" s="19"/>
      <c r="H164" s="19"/>
    </row>
    <row r="165" spans="1:8" ht="15">
      <c r="A165" s="43">
        <v>3</v>
      </c>
      <c r="B165" s="44"/>
      <c r="C165" s="44"/>
      <c r="D165" s="44"/>
      <c r="E165" s="82" t="s">
        <v>34</v>
      </c>
      <c r="F165" s="61">
        <f>F166+F172</f>
        <v>0</v>
      </c>
      <c r="G165" s="61">
        <f>G166+G172</f>
        <v>0</v>
      </c>
      <c r="H165" s="61" t="e">
        <f>G165/F165*100</f>
        <v>#DIV/0!</v>
      </c>
    </row>
    <row r="166" spans="1:8" ht="15">
      <c r="A166" s="58"/>
      <c r="B166" s="91">
        <v>31</v>
      </c>
      <c r="C166" s="91"/>
      <c r="D166" s="91"/>
      <c r="E166" s="78" t="s">
        <v>35</v>
      </c>
      <c r="F166" s="19">
        <f>SUM(F167:F169)</f>
        <v>0</v>
      </c>
      <c r="G166" s="19">
        <f>SUM(G167+G169)</f>
        <v>0</v>
      </c>
      <c r="H166" s="19" t="e">
        <f>G166/F166*100</f>
        <v>#DIV/0!</v>
      </c>
    </row>
    <row r="167" spans="1:8" ht="15">
      <c r="A167" s="43"/>
      <c r="B167" s="44"/>
      <c r="C167" s="44">
        <v>311</v>
      </c>
      <c r="D167" s="44"/>
      <c r="E167" s="82" t="s">
        <v>36</v>
      </c>
      <c r="F167" s="61"/>
      <c r="G167" s="61">
        <f>G168</f>
        <v>0</v>
      </c>
      <c r="H167" s="61" t="e">
        <f>G167/F167*100</f>
        <v>#DIV/0!</v>
      </c>
    </row>
    <row r="168" spans="1:8" ht="15">
      <c r="A168" s="43"/>
      <c r="B168" s="44"/>
      <c r="C168" s="44"/>
      <c r="D168" s="81">
        <v>3111</v>
      </c>
      <c r="E168" s="82" t="s">
        <v>115</v>
      </c>
      <c r="F168" s="61"/>
      <c r="G168" s="61"/>
      <c r="H168" s="61"/>
    </row>
    <row r="169" spans="1:8" ht="15">
      <c r="A169" s="43"/>
      <c r="B169" s="44"/>
      <c r="C169" s="44">
        <v>313</v>
      </c>
      <c r="D169" s="44"/>
      <c r="E169" s="82" t="s">
        <v>76</v>
      </c>
      <c r="F169" s="61"/>
      <c r="G169" s="61">
        <f>SUM(G170:G171)</f>
        <v>0</v>
      </c>
      <c r="H169" s="61" t="e">
        <f>G169/F169*100</f>
        <v>#DIV/0!</v>
      </c>
    </row>
    <row r="170" spans="1:8" ht="15">
      <c r="A170" s="43"/>
      <c r="B170" s="44"/>
      <c r="C170" s="44"/>
      <c r="D170" s="81">
        <v>3132</v>
      </c>
      <c r="E170" s="82" t="s">
        <v>116</v>
      </c>
      <c r="F170" s="61"/>
      <c r="G170" s="61"/>
      <c r="H170" s="61"/>
    </row>
    <row r="171" spans="1:8" ht="15">
      <c r="A171" s="43"/>
      <c r="B171" s="44"/>
      <c r="C171" s="44"/>
      <c r="D171" s="81">
        <v>3133</v>
      </c>
      <c r="E171" s="82" t="s">
        <v>117</v>
      </c>
      <c r="F171" s="61"/>
      <c r="G171" s="61"/>
      <c r="H171" s="61"/>
    </row>
    <row r="172" spans="1:8" ht="15">
      <c r="A172" s="58"/>
      <c r="B172" s="91">
        <v>32</v>
      </c>
      <c r="C172" s="91"/>
      <c r="D172" s="91"/>
      <c r="E172" s="78" t="s">
        <v>39</v>
      </c>
      <c r="F172" s="19"/>
      <c r="G172" s="19">
        <f>G173</f>
        <v>0</v>
      </c>
      <c r="H172" s="19" t="e">
        <f>G172/F172*100</f>
        <v>#DIV/0!</v>
      </c>
    </row>
    <row r="173" spans="1:8" ht="15">
      <c r="A173" s="43"/>
      <c r="B173" s="44"/>
      <c r="C173" s="44">
        <v>321</v>
      </c>
      <c r="D173" s="44"/>
      <c r="E173" s="82" t="s">
        <v>77</v>
      </c>
      <c r="F173" s="61"/>
      <c r="G173" s="61">
        <f>G174</f>
        <v>0</v>
      </c>
      <c r="H173" s="61" t="e">
        <f>G173/F173*100</f>
        <v>#DIV/0!</v>
      </c>
    </row>
    <row r="174" spans="1:8" ht="15">
      <c r="A174" s="43"/>
      <c r="B174" s="44"/>
      <c r="C174" s="44"/>
      <c r="D174" s="81">
        <v>3212</v>
      </c>
      <c r="E174" s="82" t="s">
        <v>119</v>
      </c>
      <c r="F174" s="61"/>
      <c r="G174" s="61"/>
      <c r="H174" s="61"/>
    </row>
    <row r="175" spans="1:8" ht="15">
      <c r="A175" s="110"/>
      <c r="B175" s="55"/>
      <c r="C175" s="55"/>
      <c r="D175" s="55"/>
      <c r="E175" s="65" t="s">
        <v>202</v>
      </c>
      <c r="F175" s="17">
        <f>F178+F185+F193+F200</f>
        <v>0</v>
      </c>
      <c r="G175" s="17">
        <f>G178+G185+G193+G200</f>
        <v>0</v>
      </c>
      <c r="H175" s="17" t="e">
        <f aca="true" t="shared" si="2" ref="H175:H208">G175/F175*100</f>
        <v>#DIV/0!</v>
      </c>
    </row>
    <row r="176" spans="1:8" ht="15">
      <c r="A176" s="43"/>
      <c r="B176" s="44"/>
      <c r="C176" s="44"/>
      <c r="D176" s="44"/>
      <c r="E176" s="60" t="s">
        <v>78</v>
      </c>
      <c r="F176" s="19"/>
      <c r="G176" s="19"/>
      <c r="H176" s="19"/>
    </row>
    <row r="177" spans="1:8" ht="15">
      <c r="A177" s="43"/>
      <c r="B177" s="44"/>
      <c r="C177" s="44"/>
      <c r="D177" s="44"/>
      <c r="E177" s="60" t="s">
        <v>301</v>
      </c>
      <c r="F177" s="19"/>
      <c r="G177" s="19"/>
      <c r="H177" s="19"/>
    </row>
    <row r="178" spans="1:8" ht="15">
      <c r="A178" s="111"/>
      <c r="B178" s="112"/>
      <c r="C178" s="112"/>
      <c r="D178" s="112"/>
      <c r="E178" s="113" t="s">
        <v>196</v>
      </c>
      <c r="F178" s="114">
        <f>F179</f>
        <v>0</v>
      </c>
      <c r="G178" s="114">
        <f>G179</f>
        <v>0</v>
      </c>
      <c r="H178" s="114" t="e">
        <f t="shared" si="2"/>
        <v>#DIV/0!</v>
      </c>
    </row>
    <row r="179" spans="1:8" ht="15">
      <c r="A179" s="43"/>
      <c r="B179" s="44"/>
      <c r="C179" s="44"/>
      <c r="D179" s="44"/>
      <c r="E179" s="78" t="s">
        <v>34</v>
      </c>
      <c r="F179" s="19">
        <f>F180</f>
        <v>0</v>
      </c>
      <c r="G179" s="19">
        <f>G180</f>
        <v>0</v>
      </c>
      <c r="H179" s="19" t="e">
        <f t="shared" si="2"/>
        <v>#DIV/0!</v>
      </c>
    </row>
    <row r="180" spans="1:8" ht="15">
      <c r="A180" s="43"/>
      <c r="B180" s="91">
        <v>32</v>
      </c>
      <c r="C180" s="44"/>
      <c r="D180" s="44"/>
      <c r="E180" s="78" t="s">
        <v>39</v>
      </c>
      <c r="F180" s="19">
        <f>F181+F183</f>
        <v>0</v>
      </c>
      <c r="G180" s="19">
        <f>G181+G183</f>
        <v>0</v>
      </c>
      <c r="H180" s="19" t="e">
        <f t="shared" si="2"/>
        <v>#DIV/0!</v>
      </c>
    </row>
    <row r="181" spans="1:8" ht="15">
      <c r="A181" s="43"/>
      <c r="B181" s="44"/>
      <c r="C181" s="81">
        <v>322</v>
      </c>
      <c r="D181" s="81"/>
      <c r="E181" s="82" t="s">
        <v>41</v>
      </c>
      <c r="F181" s="61"/>
      <c r="G181" s="61">
        <f>G182</f>
        <v>0</v>
      </c>
      <c r="H181" s="61" t="e">
        <f t="shared" si="2"/>
        <v>#DIV/0!</v>
      </c>
    </row>
    <row r="182" spans="1:8" ht="15">
      <c r="A182" s="43"/>
      <c r="B182" s="44"/>
      <c r="C182" s="81"/>
      <c r="D182" s="81">
        <v>3224</v>
      </c>
      <c r="E182" s="82" t="s">
        <v>125</v>
      </c>
      <c r="F182" s="61"/>
      <c r="G182" s="61"/>
      <c r="H182" s="61"/>
    </row>
    <row r="183" spans="1:8" ht="15">
      <c r="A183" s="43"/>
      <c r="B183" s="44"/>
      <c r="C183" s="44">
        <v>323</v>
      </c>
      <c r="D183" s="44"/>
      <c r="E183" s="82" t="s">
        <v>42</v>
      </c>
      <c r="F183" s="61"/>
      <c r="G183" s="61">
        <f>G184</f>
        <v>0</v>
      </c>
      <c r="H183" s="61" t="e">
        <f t="shared" si="2"/>
        <v>#DIV/0!</v>
      </c>
    </row>
    <row r="184" spans="1:8" ht="15">
      <c r="A184" s="43"/>
      <c r="B184" s="44"/>
      <c r="C184" s="44"/>
      <c r="D184" s="44">
        <v>3232</v>
      </c>
      <c r="E184" s="82" t="s">
        <v>128</v>
      </c>
      <c r="F184" s="61"/>
      <c r="G184" s="61"/>
      <c r="H184" s="61"/>
    </row>
    <row r="185" spans="1:8" ht="15">
      <c r="A185" s="115"/>
      <c r="B185" s="112"/>
      <c r="C185" s="112"/>
      <c r="D185" s="112"/>
      <c r="E185" s="113" t="s">
        <v>195</v>
      </c>
      <c r="F185" s="114">
        <f>F186</f>
        <v>0</v>
      </c>
      <c r="G185" s="114">
        <f>G186</f>
        <v>0</v>
      </c>
      <c r="H185" s="114" t="e">
        <f t="shared" si="2"/>
        <v>#DIV/0!</v>
      </c>
    </row>
    <row r="186" spans="1:8" ht="15">
      <c r="A186" s="58">
        <v>3</v>
      </c>
      <c r="B186" s="44"/>
      <c r="C186" s="44"/>
      <c r="D186" s="44"/>
      <c r="E186" s="78" t="s">
        <v>34</v>
      </c>
      <c r="F186" s="19">
        <f>F187</f>
        <v>0</v>
      </c>
      <c r="G186" s="19">
        <f>G187</f>
        <v>0</v>
      </c>
      <c r="H186" s="19" t="e">
        <f t="shared" si="2"/>
        <v>#DIV/0!</v>
      </c>
    </row>
    <row r="187" spans="1:8" ht="15">
      <c r="A187" s="43"/>
      <c r="B187" s="91">
        <v>32</v>
      </c>
      <c r="C187" s="44"/>
      <c r="D187" s="44"/>
      <c r="E187" s="78" t="s">
        <v>39</v>
      </c>
      <c r="F187" s="19">
        <f>F188+F192</f>
        <v>0</v>
      </c>
      <c r="G187" s="19">
        <f>SUM(G188+G192)</f>
        <v>0</v>
      </c>
      <c r="H187" s="19" t="e">
        <f t="shared" si="2"/>
        <v>#DIV/0!</v>
      </c>
    </row>
    <row r="188" spans="1:8" ht="15">
      <c r="A188" s="43"/>
      <c r="B188" s="44"/>
      <c r="C188" s="44">
        <v>322</v>
      </c>
      <c r="D188" s="44"/>
      <c r="E188" s="82" t="s">
        <v>41</v>
      </c>
      <c r="F188" s="61"/>
      <c r="G188" s="61">
        <f>SUM(G189:G191)</f>
        <v>0</v>
      </c>
      <c r="H188" s="61" t="e">
        <f t="shared" si="2"/>
        <v>#DIV/0!</v>
      </c>
    </row>
    <row r="189" spans="1:8" ht="15">
      <c r="A189" s="43"/>
      <c r="B189" s="44"/>
      <c r="C189" s="44"/>
      <c r="D189" s="44">
        <v>3223</v>
      </c>
      <c r="E189" s="82" t="s">
        <v>124</v>
      </c>
      <c r="F189" s="61"/>
      <c r="G189" s="61"/>
      <c r="H189" s="61"/>
    </row>
    <row r="190" spans="1:8" ht="15">
      <c r="A190" s="43"/>
      <c r="B190" s="44"/>
      <c r="C190" s="44"/>
      <c r="D190" s="44">
        <v>3224</v>
      </c>
      <c r="E190" s="82" t="s">
        <v>125</v>
      </c>
      <c r="F190" s="61"/>
      <c r="G190" s="61"/>
      <c r="H190" s="61"/>
    </row>
    <row r="191" spans="1:8" ht="15">
      <c r="A191" s="43"/>
      <c r="B191" s="44"/>
      <c r="C191" s="44"/>
      <c r="D191" s="44">
        <v>3225</v>
      </c>
      <c r="E191" s="82" t="s">
        <v>126</v>
      </c>
      <c r="F191" s="61"/>
      <c r="G191" s="61"/>
      <c r="H191" s="61"/>
    </row>
    <row r="192" spans="1:8" ht="15">
      <c r="A192" s="43"/>
      <c r="B192" s="44"/>
      <c r="C192" s="44">
        <v>323</v>
      </c>
      <c r="D192" s="44"/>
      <c r="E192" s="82" t="s">
        <v>42</v>
      </c>
      <c r="F192" s="61"/>
      <c r="G192" s="61">
        <v>0</v>
      </c>
      <c r="H192" s="61" t="e">
        <f t="shared" si="2"/>
        <v>#DIV/0!</v>
      </c>
    </row>
    <row r="193" spans="1:8" ht="15">
      <c r="A193" s="115"/>
      <c r="B193" s="112"/>
      <c r="C193" s="112"/>
      <c r="D193" s="112"/>
      <c r="E193" s="113" t="s">
        <v>194</v>
      </c>
      <c r="F193" s="114">
        <f>F194</f>
        <v>0</v>
      </c>
      <c r="G193" s="114">
        <f>G194</f>
        <v>0</v>
      </c>
      <c r="H193" s="114" t="e">
        <f t="shared" si="2"/>
        <v>#DIV/0!</v>
      </c>
    </row>
    <row r="194" spans="1:8" ht="15">
      <c r="A194" s="58">
        <v>3</v>
      </c>
      <c r="B194" s="44"/>
      <c r="C194" s="44"/>
      <c r="D194" s="44"/>
      <c r="E194" s="78" t="s">
        <v>34</v>
      </c>
      <c r="F194" s="19">
        <f>F195</f>
        <v>0</v>
      </c>
      <c r="G194" s="19">
        <f>G195</f>
        <v>0</v>
      </c>
      <c r="H194" s="19" t="e">
        <f t="shared" si="2"/>
        <v>#DIV/0!</v>
      </c>
    </row>
    <row r="195" spans="1:8" ht="15">
      <c r="A195" s="43"/>
      <c r="B195" s="91">
        <v>32</v>
      </c>
      <c r="C195" s="44"/>
      <c r="D195" s="44"/>
      <c r="E195" s="78" t="s">
        <v>39</v>
      </c>
      <c r="F195" s="19">
        <f>F198+F196</f>
        <v>0</v>
      </c>
      <c r="G195" s="19">
        <f>G196+G198</f>
        <v>0</v>
      </c>
      <c r="H195" s="19" t="e">
        <f t="shared" si="2"/>
        <v>#DIV/0!</v>
      </c>
    </row>
    <row r="196" spans="1:8" ht="15">
      <c r="A196" s="43"/>
      <c r="B196" s="91"/>
      <c r="C196" s="44">
        <v>322</v>
      </c>
      <c r="D196" s="44"/>
      <c r="E196" s="82" t="s">
        <v>41</v>
      </c>
      <c r="F196" s="61"/>
      <c r="G196" s="61">
        <f>G197</f>
        <v>0</v>
      </c>
      <c r="H196" s="19" t="e">
        <f t="shared" si="2"/>
        <v>#DIV/0!</v>
      </c>
    </row>
    <row r="197" spans="1:8" ht="15">
      <c r="A197" s="43"/>
      <c r="B197" s="91"/>
      <c r="C197" s="44"/>
      <c r="D197" s="44">
        <v>3223</v>
      </c>
      <c r="E197" s="82" t="s">
        <v>124</v>
      </c>
      <c r="F197" s="61"/>
      <c r="G197" s="61"/>
      <c r="H197" s="19"/>
    </row>
    <row r="198" spans="1:8" ht="15">
      <c r="A198" s="43"/>
      <c r="B198" s="44"/>
      <c r="C198" s="44">
        <v>323</v>
      </c>
      <c r="D198" s="44"/>
      <c r="E198" s="82" t="s">
        <v>42</v>
      </c>
      <c r="F198" s="61"/>
      <c r="G198" s="61">
        <f>G199</f>
        <v>0</v>
      </c>
      <c r="H198" s="116" t="e">
        <f t="shared" si="2"/>
        <v>#DIV/0!</v>
      </c>
    </row>
    <row r="199" spans="1:8" ht="15">
      <c r="A199" s="43"/>
      <c r="B199" s="44"/>
      <c r="C199" s="44"/>
      <c r="D199" s="44">
        <v>3232</v>
      </c>
      <c r="E199" s="82" t="s">
        <v>128</v>
      </c>
      <c r="F199" s="61"/>
      <c r="G199" s="61"/>
      <c r="H199" s="116"/>
    </row>
    <row r="200" spans="1:8" ht="15">
      <c r="A200" s="111"/>
      <c r="B200" s="112"/>
      <c r="C200" s="112"/>
      <c r="D200" s="112"/>
      <c r="E200" s="113" t="s">
        <v>193</v>
      </c>
      <c r="F200" s="114">
        <f>F201</f>
        <v>0</v>
      </c>
      <c r="G200" s="114">
        <f>G201</f>
        <v>0</v>
      </c>
      <c r="H200" s="114" t="e">
        <f t="shared" si="2"/>
        <v>#DIV/0!</v>
      </c>
    </row>
    <row r="201" spans="1:8" ht="15">
      <c r="A201" s="58">
        <v>3</v>
      </c>
      <c r="B201" s="44"/>
      <c r="C201" s="44"/>
      <c r="D201" s="44"/>
      <c r="E201" s="78" t="s">
        <v>34</v>
      </c>
      <c r="F201" s="27">
        <f>F202</f>
        <v>0</v>
      </c>
      <c r="G201" s="27">
        <f>G202</f>
        <v>0</v>
      </c>
      <c r="H201" s="27" t="e">
        <f t="shared" si="2"/>
        <v>#DIV/0!</v>
      </c>
    </row>
    <row r="202" spans="1:8" ht="15">
      <c r="A202" s="43"/>
      <c r="B202" s="91">
        <v>32</v>
      </c>
      <c r="C202" s="44"/>
      <c r="D202" s="44"/>
      <c r="E202" s="78" t="s">
        <v>39</v>
      </c>
      <c r="F202" s="27">
        <f>F203+F208</f>
        <v>0</v>
      </c>
      <c r="G202" s="27">
        <f>SUM(G203+G208)</f>
        <v>0</v>
      </c>
      <c r="H202" s="27" t="e">
        <f t="shared" si="2"/>
        <v>#DIV/0!</v>
      </c>
    </row>
    <row r="203" spans="1:8" ht="15">
      <c r="A203" s="43"/>
      <c r="B203" s="44"/>
      <c r="C203" s="44">
        <v>322</v>
      </c>
      <c r="D203" s="44"/>
      <c r="E203" s="82" t="s">
        <v>41</v>
      </c>
      <c r="F203" s="116"/>
      <c r="G203" s="116">
        <f>SUM(G204:G207)</f>
        <v>0</v>
      </c>
      <c r="H203" s="116" t="e">
        <f t="shared" si="2"/>
        <v>#DIV/0!</v>
      </c>
    </row>
    <row r="204" spans="1:8" ht="15">
      <c r="A204" s="43"/>
      <c r="B204" s="44"/>
      <c r="C204" s="44"/>
      <c r="D204" s="44">
        <v>3221</v>
      </c>
      <c r="E204" s="82" t="s">
        <v>122</v>
      </c>
      <c r="F204" s="116"/>
      <c r="G204" s="116"/>
      <c r="H204" s="116"/>
    </row>
    <row r="205" spans="1:8" ht="15">
      <c r="A205" s="43"/>
      <c r="B205" s="44"/>
      <c r="C205" s="44"/>
      <c r="D205" s="44">
        <v>3222</v>
      </c>
      <c r="E205" s="82" t="s">
        <v>123</v>
      </c>
      <c r="F205" s="116"/>
      <c r="G205" s="116"/>
      <c r="H205" s="116"/>
    </row>
    <row r="206" spans="1:8" ht="15">
      <c r="A206" s="43"/>
      <c r="B206" s="44"/>
      <c r="C206" s="44"/>
      <c r="D206" s="44">
        <v>3223</v>
      </c>
      <c r="E206" s="82" t="s">
        <v>124</v>
      </c>
      <c r="F206" s="116"/>
      <c r="G206" s="116"/>
      <c r="H206" s="116"/>
    </row>
    <row r="207" spans="1:8" ht="15">
      <c r="A207" s="43"/>
      <c r="B207" s="44"/>
      <c r="C207" s="44"/>
      <c r="D207" s="44">
        <v>3224</v>
      </c>
      <c r="E207" s="82" t="s">
        <v>125</v>
      </c>
      <c r="F207" s="116"/>
      <c r="G207" s="116"/>
      <c r="H207" s="116"/>
    </row>
    <row r="208" spans="1:8" ht="15">
      <c r="A208" s="43"/>
      <c r="B208" s="44"/>
      <c r="C208" s="44">
        <v>323</v>
      </c>
      <c r="D208" s="44"/>
      <c r="E208" s="82" t="s">
        <v>42</v>
      </c>
      <c r="F208" s="61"/>
      <c r="G208" s="116">
        <f>SUM(G209:G211)</f>
        <v>0</v>
      </c>
      <c r="H208" s="116" t="e">
        <f t="shared" si="2"/>
        <v>#DIV/0!</v>
      </c>
    </row>
    <row r="209" spans="1:8" ht="15">
      <c r="A209" s="43"/>
      <c r="B209" s="44"/>
      <c r="C209" s="44"/>
      <c r="D209" s="44">
        <v>3232</v>
      </c>
      <c r="E209" s="82" t="s">
        <v>128</v>
      </c>
      <c r="F209" s="61"/>
      <c r="G209" s="61"/>
      <c r="H209" s="116"/>
    </row>
    <row r="210" spans="1:8" ht="15">
      <c r="A210" s="43"/>
      <c r="B210" s="44"/>
      <c r="C210" s="44"/>
      <c r="D210" s="44">
        <v>3234</v>
      </c>
      <c r="E210" s="82" t="s">
        <v>130</v>
      </c>
      <c r="F210" s="61"/>
      <c r="G210" s="61"/>
      <c r="H210" s="116"/>
    </row>
    <row r="211" spans="1:8" ht="15">
      <c r="A211" s="43"/>
      <c r="B211" s="44"/>
      <c r="C211" s="44"/>
      <c r="D211" s="44">
        <v>3239</v>
      </c>
      <c r="E211" s="82" t="s">
        <v>133</v>
      </c>
      <c r="F211" s="61"/>
      <c r="G211" s="61"/>
      <c r="H211" s="116"/>
    </row>
    <row r="212" spans="1:8" ht="30">
      <c r="A212" s="54"/>
      <c r="B212" s="55"/>
      <c r="C212" s="55"/>
      <c r="D212" s="55"/>
      <c r="E212" s="65" t="s">
        <v>192</v>
      </c>
      <c r="F212" s="17">
        <f>F214+F220+F231</f>
        <v>0</v>
      </c>
      <c r="G212" s="17">
        <f>G214+G220+G231</f>
        <v>0</v>
      </c>
      <c r="H212" s="299" t="e">
        <f aca="true" t="shared" si="3" ref="H212:H228">G212/F212*100</f>
        <v>#DIV/0!</v>
      </c>
    </row>
    <row r="213" spans="1:8" ht="15">
      <c r="A213" s="43"/>
      <c r="B213" s="44"/>
      <c r="C213" s="44"/>
      <c r="D213" s="44"/>
      <c r="E213" s="60" t="s">
        <v>78</v>
      </c>
      <c r="F213" s="116"/>
      <c r="G213" s="116"/>
      <c r="H213" s="116"/>
    </row>
    <row r="214" spans="1:8" ht="15.75" customHeight="1">
      <c r="A214" s="117"/>
      <c r="B214" s="118"/>
      <c r="C214" s="118"/>
      <c r="D214" s="118"/>
      <c r="E214" s="119" t="s">
        <v>191</v>
      </c>
      <c r="F214" s="120">
        <f>F216</f>
        <v>0</v>
      </c>
      <c r="G214" s="120">
        <f>G216</f>
        <v>0</v>
      </c>
      <c r="H214" s="120" t="e">
        <f t="shared" si="3"/>
        <v>#DIV/0!</v>
      </c>
    </row>
    <row r="215" spans="1:8" ht="15.75" customHeight="1">
      <c r="A215" s="43"/>
      <c r="B215" s="44"/>
      <c r="C215" s="44"/>
      <c r="D215" s="44"/>
      <c r="E215" s="60" t="s">
        <v>301</v>
      </c>
      <c r="F215" s="27"/>
      <c r="G215" s="27"/>
      <c r="H215" s="27"/>
    </row>
    <row r="216" spans="1:8" ht="15.75" customHeight="1">
      <c r="A216" s="58">
        <v>4</v>
      </c>
      <c r="B216" s="44"/>
      <c r="C216" s="44"/>
      <c r="D216" s="44"/>
      <c r="E216" s="78" t="s">
        <v>52</v>
      </c>
      <c r="F216" s="27">
        <f>F217</f>
        <v>0</v>
      </c>
      <c r="G216" s="27">
        <f>G217</f>
        <v>0</v>
      </c>
      <c r="H216" s="27" t="e">
        <f t="shared" si="3"/>
        <v>#DIV/0!</v>
      </c>
    </row>
    <row r="217" spans="1:8" ht="15.75" customHeight="1">
      <c r="A217" s="43"/>
      <c r="B217" s="91">
        <v>42</v>
      </c>
      <c r="C217" s="44"/>
      <c r="D217" s="44"/>
      <c r="E217" s="78" t="s">
        <v>55</v>
      </c>
      <c r="F217" s="27">
        <f>F218</f>
        <v>0</v>
      </c>
      <c r="G217" s="61">
        <f>G218</f>
        <v>0</v>
      </c>
      <c r="H217" s="27" t="e">
        <f t="shared" si="3"/>
        <v>#DIV/0!</v>
      </c>
    </row>
    <row r="218" spans="1:8" ht="15.75" customHeight="1">
      <c r="A218" s="43"/>
      <c r="B218" s="91"/>
      <c r="C218" s="44">
        <v>421</v>
      </c>
      <c r="D218" s="44"/>
      <c r="E218" s="82" t="s">
        <v>56</v>
      </c>
      <c r="F218" s="116"/>
      <c r="G218" s="61">
        <f>G219</f>
        <v>0</v>
      </c>
      <c r="H218" s="116" t="e">
        <f t="shared" si="3"/>
        <v>#DIV/0!</v>
      </c>
    </row>
    <row r="219" spans="1:8" ht="15.75" customHeight="1">
      <c r="A219" s="43"/>
      <c r="B219" s="91"/>
      <c r="C219" s="44"/>
      <c r="D219" s="44">
        <v>4214</v>
      </c>
      <c r="E219" s="82" t="s">
        <v>234</v>
      </c>
      <c r="F219" s="116"/>
      <c r="G219" s="27"/>
      <c r="H219" s="116"/>
    </row>
    <row r="220" spans="1:8" ht="18.75" customHeight="1">
      <c r="A220" s="121"/>
      <c r="B220" s="122"/>
      <c r="C220" s="122"/>
      <c r="D220" s="122"/>
      <c r="E220" s="123" t="s">
        <v>190</v>
      </c>
      <c r="F220" s="120">
        <f>F224</f>
        <v>0</v>
      </c>
      <c r="G220" s="120">
        <f>G224</f>
        <v>0</v>
      </c>
      <c r="H220" s="120" t="e">
        <f t="shared" si="3"/>
        <v>#DIV/0!</v>
      </c>
    </row>
    <row r="221" spans="1:8" ht="15.75" customHeight="1">
      <c r="A221" s="43"/>
      <c r="B221" s="44"/>
      <c r="C221" s="44"/>
      <c r="D221" s="44"/>
      <c r="E221" s="60" t="s">
        <v>300</v>
      </c>
      <c r="F221" s="19"/>
      <c r="G221" s="19"/>
      <c r="H221" s="19"/>
    </row>
    <row r="222" spans="1:8" ht="15.75" customHeight="1">
      <c r="A222" s="43"/>
      <c r="B222" s="44"/>
      <c r="C222" s="44"/>
      <c r="D222" s="44"/>
      <c r="E222" s="60" t="s">
        <v>301</v>
      </c>
      <c r="F222" s="19"/>
      <c r="G222" s="19"/>
      <c r="H222" s="19"/>
    </row>
    <row r="223" spans="1:8" ht="15.75" customHeight="1">
      <c r="A223" s="43"/>
      <c r="B223" s="44"/>
      <c r="C223" s="44"/>
      <c r="D223" s="44"/>
      <c r="E223" s="60" t="s">
        <v>299</v>
      </c>
      <c r="F223" s="19"/>
      <c r="G223" s="19"/>
      <c r="H223" s="19"/>
    </row>
    <row r="224" spans="1:8" ht="15.75" customHeight="1">
      <c r="A224" s="58">
        <v>4</v>
      </c>
      <c r="B224" s="44"/>
      <c r="C224" s="44"/>
      <c r="D224" s="44"/>
      <c r="E224" s="78" t="s">
        <v>52</v>
      </c>
      <c r="F224" s="19">
        <f>F228+F225</f>
        <v>0</v>
      </c>
      <c r="G224" s="19">
        <f>G228+G225</f>
        <v>0</v>
      </c>
      <c r="H224" s="19" t="e">
        <f t="shared" si="3"/>
        <v>#DIV/0!</v>
      </c>
    </row>
    <row r="225" spans="1:8" ht="15.75" customHeight="1">
      <c r="A225" s="43"/>
      <c r="B225" s="91">
        <v>41</v>
      </c>
      <c r="C225" s="44"/>
      <c r="D225" s="44"/>
      <c r="E225" s="78" t="s">
        <v>53</v>
      </c>
      <c r="F225" s="61"/>
      <c r="G225" s="19">
        <f>G226</f>
        <v>0</v>
      </c>
      <c r="H225" s="61" t="e">
        <f t="shared" si="3"/>
        <v>#DIV/0!</v>
      </c>
    </row>
    <row r="226" spans="1:8" ht="15.75" customHeight="1">
      <c r="A226" s="43"/>
      <c r="B226" s="44"/>
      <c r="C226" s="44">
        <v>411</v>
      </c>
      <c r="D226" s="44"/>
      <c r="E226" s="82" t="s">
        <v>79</v>
      </c>
      <c r="F226" s="61"/>
      <c r="G226" s="61">
        <f>G227</f>
        <v>0</v>
      </c>
      <c r="H226" s="61" t="e">
        <f t="shared" si="3"/>
        <v>#DIV/0!</v>
      </c>
    </row>
    <row r="227" spans="1:8" ht="15.75" customHeight="1">
      <c r="A227" s="43"/>
      <c r="B227" s="44"/>
      <c r="C227" s="44"/>
      <c r="D227" s="44">
        <v>4111</v>
      </c>
      <c r="E227" s="82" t="s">
        <v>208</v>
      </c>
      <c r="F227" s="61"/>
      <c r="G227" s="61"/>
      <c r="H227" s="19"/>
    </row>
    <row r="228" spans="1:8" ht="15.75" customHeight="1">
      <c r="A228" s="43"/>
      <c r="B228" s="91">
        <v>42</v>
      </c>
      <c r="C228" s="44"/>
      <c r="D228" s="44"/>
      <c r="E228" s="78" t="s">
        <v>55</v>
      </c>
      <c r="F228" s="19">
        <f>F229</f>
        <v>0</v>
      </c>
      <c r="G228" s="19">
        <f>G229</f>
        <v>0</v>
      </c>
      <c r="H228" s="19" t="e">
        <f t="shared" si="3"/>
        <v>#DIV/0!</v>
      </c>
    </row>
    <row r="229" spans="1:8" ht="15.75" customHeight="1">
      <c r="A229" s="43"/>
      <c r="B229" s="44"/>
      <c r="C229" s="44">
        <v>421</v>
      </c>
      <c r="D229" s="44"/>
      <c r="E229" s="82" t="s">
        <v>56</v>
      </c>
      <c r="F229" s="61"/>
      <c r="G229" s="61"/>
      <c r="H229" s="61" t="e">
        <f>G229/F229*100</f>
        <v>#DIV/0!</v>
      </c>
    </row>
    <row r="230" spans="1:8" ht="15.75" customHeight="1">
      <c r="A230" s="43"/>
      <c r="B230" s="44"/>
      <c r="C230" s="44"/>
      <c r="D230" s="44">
        <v>4212</v>
      </c>
      <c r="E230" s="82" t="s">
        <v>233</v>
      </c>
      <c r="F230" s="61"/>
      <c r="G230" s="61"/>
      <c r="H230" s="61"/>
    </row>
    <row r="231" spans="1:8" ht="19.5" customHeight="1">
      <c r="A231" s="121"/>
      <c r="B231" s="122"/>
      <c r="C231" s="122"/>
      <c r="D231" s="122"/>
      <c r="E231" s="123" t="s">
        <v>229</v>
      </c>
      <c r="F231" s="120">
        <f>F233</f>
        <v>0</v>
      </c>
      <c r="G231" s="120">
        <f>G233</f>
        <v>0</v>
      </c>
      <c r="H231" s="120" t="e">
        <f>G231/F231*100</f>
        <v>#DIV/0!</v>
      </c>
    </row>
    <row r="232" spans="1:8" ht="15.75" customHeight="1">
      <c r="A232" s="43"/>
      <c r="B232" s="44"/>
      <c r="C232" s="44"/>
      <c r="D232" s="44"/>
      <c r="E232" s="60" t="s">
        <v>301</v>
      </c>
      <c r="F232" s="19"/>
      <c r="G232" s="19"/>
      <c r="H232" s="19"/>
    </row>
    <row r="233" spans="1:8" ht="15.75" customHeight="1">
      <c r="A233" s="58">
        <v>4</v>
      </c>
      <c r="B233" s="44"/>
      <c r="C233" s="44"/>
      <c r="D233" s="44"/>
      <c r="E233" s="78" t="s">
        <v>52</v>
      </c>
      <c r="F233" s="19">
        <f>F234</f>
        <v>0</v>
      </c>
      <c r="G233" s="19">
        <f>G234</f>
        <v>0</v>
      </c>
      <c r="H233" s="19" t="e">
        <f>G233/F233*100</f>
        <v>#DIV/0!</v>
      </c>
    </row>
    <row r="234" spans="1:8" ht="15.75" customHeight="1">
      <c r="A234" s="43"/>
      <c r="B234" s="91">
        <v>42</v>
      </c>
      <c r="C234" s="44"/>
      <c r="D234" s="44"/>
      <c r="E234" s="78" t="s">
        <v>55</v>
      </c>
      <c r="F234" s="19">
        <f>F235</f>
        <v>0</v>
      </c>
      <c r="G234" s="19">
        <f>G235</f>
        <v>0</v>
      </c>
      <c r="H234" s="19" t="e">
        <f>G234/F234*100</f>
        <v>#DIV/0!</v>
      </c>
    </row>
    <row r="235" spans="1:8" ht="15.75" customHeight="1">
      <c r="A235" s="43"/>
      <c r="B235" s="44"/>
      <c r="C235" s="44">
        <v>421</v>
      </c>
      <c r="D235" s="44"/>
      <c r="E235" s="82" t="s">
        <v>56</v>
      </c>
      <c r="F235" s="61"/>
      <c r="G235" s="61">
        <f>G236</f>
        <v>0</v>
      </c>
      <c r="H235" s="61" t="e">
        <f>G235/F235*100</f>
        <v>#DIV/0!</v>
      </c>
    </row>
    <row r="236" spans="1:8" ht="15.75" customHeight="1">
      <c r="A236" s="43"/>
      <c r="B236" s="44"/>
      <c r="C236" s="44"/>
      <c r="D236" s="44">
        <v>4214</v>
      </c>
      <c r="E236" s="82" t="s">
        <v>234</v>
      </c>
      <c r="F236" s="61"/>
      <c r="G236" s="61"/>
      <c r="H236" s="61"/>
    </row>
    <row r="237" spans="1:8" ht="30" customHeight="1">
      <c r="A237" s="54"/>
      <c r="B237" s="55"/>
      <c r="C237" s="55"/>
      <c r="D237" s="55"/>
      <c r="E237" s="65" t="s">
        <v>189</v>
      </c>
      <c r="F237" s="17">
        <f>F240+F250+F244</f>
        <v>0</v>
      </c>
      <c r="G237" s="17">
        <f>G240+G250+G244</f>
        <v>0</v>
      </c>
      <c r="H237" s="17" t="e">
        <f>G237/F237*100</f>
        <v>#DIV/0!</v>
      </c>
    </row>
    <row r="238" spans="1:8" ht="21.75" customHeight="1">
      <c r="A238" s="43"/>
      <c r="B238" s="44"/>
      <c r="C238" s="44"/>
      <c r="D238" s="44"/>
      <c r="E238" s="60" t="s">
        <v>78</v>
      </c>
      <c r="F238" s="61"/>
      <c r="G238" s="61"/>
      <c r="H238" s="61"/>
    </row>
    <row r="239" spans="1:8" ht="16.5" customHeight="1">
      <c r="A239" s="43"/>
      <c r="B239" s="44"/>
      <c r="C239" s="44"/>
      <c r="D239" s="44"/>
      <c r="E239" s="60" t="s">
        <v>301</v>
      </c>
      <c r="F239" s="61"/>
      <c r="G239" s="61"/>
      <c r="H239" s="61"/>
    </row>
    <row r="240" spans="1:8" ht="18.75" customHeight="1">
      <c r="A240" s="58">
        <v>3</v>
      </c>
      <c r="B240" s="91"/>
      <c r="C240" s="44"/>
      <c r="D240" s="44"/>
      <c r="E240" s="60" t="s">
        <v>34</v>
      </c>
      <c r="F240" s="19"/>
      <c r="G240" s="19">
        <f>G241</f>
        <v>0</v>
      </c>
      <c r="H240" s="19"/>
    </row>
    <row r="241" spans="1:8" ht="15.75" customHeight="1">
      <c r="A241" s="58"/>
      <c r="B241" s="91">
        <v>32</v>
      </c>
      <c r="C241" s="44"/>
      <c r="D241" s="44"/>
      <c r="E241" s="60" t="s">
        <v>39</v>
      </c>
      <c r="F241" s="19"/>
      <c r="G241" s="19"/>
      <c r="H241" s="19"/>
    </row>
    <row r="242" spans="1:8" ht="17.25" customHeight="1">
      <c r="A242" s="43"/>
      <c r="B242" s="44"/>
      <c r="C242" s="44">
        <v>322</v>
      </c>
      <c r="D242" s="44"/>
      <c r="E242" s="60" t="s">
        <v>41</v>
      </c>
      <c r="F242" s="61"/>
      <c r="G242" s="61"/>
      <c r="H242" s="61"/>
    </row>
    <row r="243" spans="1:8" ht="18.75" customHeight="1">
      <c r="A243" s="43"/>
      <c r="B243" s="44"/>
      <c r="C243" s="44"/>
      <c r="D243" s="44">
        <v>3224</v>
      </c>
      <c r="E243" s="60" t="s">
        <v>125</v>
      </c>
      <c r="F243" s="61"/>
      <c r="G243" s="61"/>
      <c r="H243" s="61"/>
    </row>
    <row r="244" spans="1:8" ht="26.25" customHeight="1">
      <c r="A244" s="124"/>
      <c r="B244" s="125"/>
      <c r="C244" s="125"/>
      <c r="D244" s="125"/>
      <c r="E244" s="126" t="s">
        <v>230</v>
      </c>
      <c r="F244" s="127">
        <f>F246</f>
        <v>0</v>
      </c>
      <c r="G244" s="127">
        <f>G246</f>
        <v>0</v>
      </c>
      <c r="H244" s="127" t="e">
        <f>G244/F244*100</f>
        <v>#DIV/0!</v>
      </c>
    </row>
    <row r="245" spans="1:8" ht="15.75" customHeight="1">
      <c r="A245" s="43"/>
      <c r="B245" s="44"/>
      <c r="C245" s="44"/>
      <c r="D245" s="44"/>
      <c r="E245" s="60" t="s">
        <v>301</v>
      </c>
      <c r="F245" s="19"/>
      <c r="G245" s="19"/>
      <c r="H245" s="19"/>
    </row>
    <row r="246" spans="1:8" ht="15.75" customHeight="1">
      <c r="A246" s="58">
        <v>3</v>
      </c>
      <c r="B246" s="44"/>
      <c r="C246" s="44"/>
      <c r="D246" s="44"/>
      <c r="E246" s="78" t="s">
        <v>34</v>
      </c>
      <c r="F246" s="19">
        <f>F247</f>
        <v>0</v>
      </c>
      <c r="G246" s="19">
        <f>G247</f>
        <v>0</v>
      </c>
      <c r="H246" s="19" t="e">
        <f>G246/F246*100</f>
        <v>#DIV/0!</v>
      </c>
    </row>
    <row r="247" spans="1:8" ht="17.25" customHeight="1">
      <c r="A247" s="43"/>
      <c r="B247" s="91">
        <v>38</v>
      </c>
      <c r="C247" s="44"/>
      <c r="D247" s="44"/>
      <c r="E247" s="78" t="s">
        <v>49</v>
      </c>
      <c r="F247" s="19">
        <f>F248</f>
        <v>0</v>
      </c>
      <c r="G247" s="19">
        <f>G248</f>
        <v>0</v>
      </c>
      <c r="H247" s="19" t="e">
        <f>G247/F247*100</f>
        <v>#DIV/0!</v>
      </c>
    </row>
    <row r="248" spans="1:8" ht="17.25" customHeight="1">
      <c r="A248" s="43"/>
      <c r="B248" s="44"/>
      <c r="C248" s="44">
        <v>386</v>
      </c>
      <c r="D248" s="44"/>
      <c r="E248" s="82" t="s">
        <v>168</v>
      </c>
      <c r="F248" s="61"/>
      <c r="G248" s="61"/>
      <c r="H248" s="61" t="e">
        <f>G248/F248*100</f>
        <v>#DIV/0!</v>
      </c>
    </row>
    <row r="249" spans="1:8" ht="25.5" customHeight="1">
      <c r="A249" s="43"/>
      <c r="B249" s="44"/>
      <c r="C249" s="44"/>
      <c r="D249" s="44">
        <v>3861</v>
      </c>
      <c r="E249" s="82" t="s">
        <v>238</v>
      </c>
      <c r="F249" s="61"/>
      <c r="G249" s="61"/>
      <c r="H249" s="61"/>
    </row>
    <row r="250" spans="1:8" ht="27" customHeight="1">
      <c r="A250" s="124"/>
      <c r="B250" s="125"/>
      <c r="C250" s="125"/>
      <c r="D250" s="125"/>
      <c r="E250" s="126" t="s">
        <v>188</v>
      </c>
      <c r="F250" s="127">
        <f>F252</f>
        <v>0</v>
      </c>
      <c r="G250" s="127">
        <f>G252</f>
        <v>0</v>
      </c>
      <c r="H250" s="127" t="e">
        <f>G250/F250*100</f>
        <v>#DIV/0!</v>
      </c>
    </row>
    <row r="251" spans="1:8" ht="15.75" customHeight="1">
      <c r="A251" s="43"/>
      <c r="B251" s="44"/>
      <c r="C251" s="44"/>
      <c r="D251" s="44"/>
      <c r="E251" s="60" t="s">
        <v>303</v>
      </c>
      <c r="F251" s="19"/>
      <c r="G251" s="19"/>
      <c r="H251" s="19"/>
    </row>
    <row r="252" spans="1:8" ht="15.75" customHeight="1">
      <c r="A252" s="58">
        <v>4</v>
      </c>
      <c r="B252" s="44"/>
      <c r="C252" s="44"/>
      <c r="D252" s="44"/>
      <c r="E252" s="78" t="s">
        <v>52</v>
      </c>
      <c r="F252" s="19">
        <f>F253</f>
        <v>0</v>
      </c>
      <c r="G252" s="19">
        <f>G253</f>
        <v>0</v>
      </c>
      <c r="H252" s="19" t="e">
        <f>G252/F252*100</f>
        <v>#DIV/0!</v>
      </c>
    </row>
    <row r="253" spans="1:8" ht="15.75" customHeight="1">
      <c r="A253" s="43"/>
      <c r="B253" s="91">
        <v>42</v>
      </c>
      <c r="C253" s="44"/>
      <c r="D253" s="44"/>
      <c r="E253" s="78" t="s">
        <v>55</v>
      </c>
      <c r="F253" s="19">
        <f>F254</f>
        <v>0</v>
      </c>
      <c r="G253" s="19">
        <v>0</v>
      </c>
      <c r="H253" s="19" t="e">
        <f>G253/F253*100</f>
        <v>#DIV/0!</v>
      </c>
    </row>
    <row r="254" spans="1:8" ht="15.75" customHeight="1">
      <c r="A254" s="43"/>
      <c r="B254" s="44"/>
      <c r="C254" s="44">
        <v>421</v>
      </c>
      <c r="D254" s="44"/>
      <c r="E254" s="82" t="s">
        <v>56</v>
      </c>
      <c r="F254" s="61"/>
      <c r="G254" s="61">
        <v>0</v>
      </c>
      <c r="H254" s="61" t="e">
        <f>G254/F254*100</f>
        <v>#DIV/0!</v>
      </c>
    </row>
    <row r="255" spans="1:8" ht="27" customHeight="1">
      <c r="A255" s="54"/>
      <c r="B255" s="55"/>
      <c r="C255" s="55"/>
      <c r="D255" s="55"/>
      <c r="E255" s="65" t="s">
        <v>159</v>
      </c>
      <c r="F255" s="17">
        <f>F257+F263+F276+F269+F282+F287+F293+F299+F309</f>
        <v>0</v>
      </c>
      <c r="G255" s="17">
        <f>G257+G263+G276+G269+G282+G287+G293+G299+G309</f>
        <v>0</v>
      </c>
      <c r="H255" s="17" t="e">
        <f>G255/F255*100</f>
        <v>#DIV/0!</v>
      </c>
    </row>
    <row r="256" spans="1:8" ht="25.5" customHeight="1">
      <c r="A256" s="43"/>
      <c r="B256" s="44"/>
      <c r="C256" s="44"/>
      <c r="D256" s="44"/>
      <c r="E256" s="60" t="s">
        <v>78</v>
      </c>
      <c r="F256" s="19"/>
      <c r="G256" s="19"/>
      <c r="H256" s="19"/>
    </row>
    <row r="257" spans="1:8" ht="21" customHeight="1">
      <c r="A257" s="124"/>
      <c r="B257" s="125"/>
      <c r="C257" s="125"/>
      <c r="D257" s="125"/>
      <c r="E257" s="126" t="s">
        <v>160</v>
      </c>
      <c r="F257" s="127">
        <f>F259</f>
        <v>0</v>
      </c>
      <c r="G257" s="127">
        <f>G259</f>
        <v>0</v>
      </c>
      <c r="H257" s="127" t="e">
        <f>G257/F257*100</f>
        <v>#DIV/0!</v>
      </c>
    </row>
    <row r="258" spans="1:8" ht="16.5" customHeight="1">
      <c r="A258" s="43"/>
      <c r="B258" s="44"/>
      <c r="C258" s="44"/>
      <c r="D258" s="44"/>
      <c r="E258" s="60" t="s">
        <v>301</v>
      </c>
      <c r="F258" s="19"/>
      <c r="G258" s="19"/>
      <c r="H258" s="19"/>
    </row>
    <row r="259" spans="1:8" ht="16.5" customHeight="1">
      <c r="A259" s="58">
        <v>4</v>
      </c>
      <c r="B259" s="44"/>
      <c r="C259" s="44"/>
      <c r="D259" s="44"/>
      <c r="E259" s="78" t="s">
        <v>52</v>
      </c>
      <c r="F259" s="19">
        <f>F260</f>
        <v>0</v>
      </c>
      <c r="G259" s="19">
        <f>G260</f>
        <v>0</v>
      </c>
      <c r="H259" s="19" t="e">
        <f>G259/F259*100</f>
        <v>#DIV/0!</v>
      </c>
    </row>
    <row r="260" spans="1:8" ht="15.75" customHeight="1">
      <c r="A260" s="43"/>
      <c r="B260" s="91">
        <v>42</v>
      </c>
      <c r="C260" s="44"/>
      <c r="D260" s="44"/>
      <c r="E260" s="78" t="s">
        <v>55</v>
      </c>
      <c r="F260" s="19">
        <f>F261</f>
        <v>0</v>
      </c>
      <c r="G260" s="19">
        <f>G261</f>
        <v>0</v>
      </c>
      <c r="H260" s="19" t="e">
        <f>G260/F260*100</f>
        <v>#DIV/0!</v>
      </c>
    </row>
    <row r="261" spans="1:8" ht="16.5" customHeight="1">
      <c r="A261" s="43"/>
      <c r="B261" s="44"/>
      <c r="C261" s="44">
        <v>426</v>
      </c>
      <c r="D261" s="44"/>
      <c r="E261" s="82" t="s">
        <v>58</v>
      </c>
      <c r="F261" s="61"/>
      <c r="G261" s="61">
        <f>G262</f>
        <v>0</v>
      </c>
      <c r="H261" s="61" t="e">
        <f>G261/F261*100</f>
        <v>#DIV/0!</v>
      </c>
    </row>
    <row r="262" spans="1:8" ht="16.5" customHeight="1">
      <c r="A262" s="43"/>
      <c r="B262" s="44"/>
      <c r="C262" s="44"/>
      <c r="D262" s="44">
        <v>4264</v>
      </c>
      <c r="E262" s="82" t="s">
        <v>145</v>
      </c>
      <c r="F262" s="61"/>
      <c r="G262" s="61"/>
      <c r="H262" s="61"/>
    </row>
    <row r="263" spans="1:8" ht="21.75" customHeight="1">
      <c r="A263" s="124"/>
      <c r="B263" s="125"/>
      <c r="C263" s="125"/>
      <c r="D263" s="125"/>
      <c r="E263" s="126" t="s">
        <v>161</v>
      </c>
      <c r="F263" s="127">
        <f>F265</f>
        <v>0</v>
      </c>
      <c r="G263" s="127">
        <f>G265</f>
        <v>0</v>
      </c>
      <c r="H263" s="127" t="e">
        <f>G263/F263*100</f>
        <v>#DIV/0!</v>
      </c>
    </row>
    <row r="264" spans="1:8" ht="15.75" customHeight="1">
      <c r="A264" s="43"/>
      <c r="B264" s="44"/>
      <c r="C264" s="44"/>
      <c r="D264" s="44"/>
      <c r="E264" s="60" t="s">
        <v>303</v>
      </c>
      <c r="F264" s="19"/>
      <c r="G264" s="19"/>
      <c r="H264" s="19"/>
    </row>
    <row r="265" spans="1:8" ht="15.75" customHeight="1">
      <c r="A265" s="58">
        <v>4</v>
      </c>
      <c r="B265" s="44"/>
      <c r="C265" s="44"/>
      <c r="D265" s="44"/>
      <c r="E265" s="78" t="s">
        <v>52</v>
      </c>
      <c r="F265" s="19">
        <f>F266</f>
        <v>0</v>
      </c>
      <c r="G265" s="19">
        <f>G266</f>
        <v>0</v>
      </c>
      <c r="H265" s="19" t="e">
        <f>G265/F265*100</f>
        <v>#DIV/0!</v>
      </c>
    </row>
    <row r="266" spans="1:8" ht="15.75" customHeight="1">
      <c r="A266" s="43"/>
      <c r="B266" s="91">
        <v>42</v>
      </c>
      <c r="C266" s="44"/>
      <c r="D266" s="44"/>
      <c r="E266" s="78" t="s">
        <v>55</v>
      </c>
      <c r="F266" s="19">
        <f>F267</f>
        <v>0</v>
      </c>
      <c r="G266" s="19">
        <f>G267</f>
        <v>0</v>
      </c>
      <c r="H266" s="19" t="e">
        <f>G266/F266*100</f>
        <v>#DIV/0!</v>
      </c>
    </row>
    <row r="267" spans="1:8" ht="15.75" customHeight="1">
      <c r="A267" s="43"/>
      <c r="B267" s="44"/>
      <c r="C267" s="44">
        <v>426</v>
      </c>
      <c r="D267" s="44"/>
      <c r="E267" s="82" t="s">
        <v>58</v>
      </c>
      <c r="F267" s="61"/>
      <c r="G267" s="61">
        <f>G268</f>
        <v>0</v>
      </c>
      <c r="H267" s="61" t="e">
        <f>G267/F267*100</f>
        <v>#DIV/0!</v>
      </c>
    </row>
    <row r="268" spans="1:8" ht="15.75" customHeight="1">
      <c r="A268" s="43"/>
      <c r="B268" s="44"/>
      <c r="C268" s="44"/>
      <c r="D268" s="44">
        <v>4264</v>
      </c>
      <c r="E268" s="82" t="s">
        <v>145</v>
      </c>
      <c r="F268" s="61"/>
      <c r="G268" s="61"/>
      <c r="H268" s="61"/>
    </row>
    <row r="269" spans="1:8" ht="30" customHeight="1">
      <c r="A269" s="132"/>
      <c r="B269" s="133"/>
      <c r="C269" s="133"/>
      <c r="D269" s="133"/>
      <c r="E269" s="134" t="s">
        <v>162</v>
      </c>
      <c r="F269" s="129">
        <f>F272</f>
        <v>0</v>
      </c>
      <c r="G269" s="129">
        <f>G272</f>
        <v>0</v>
      </c>
      <c r="H269" s="129" t="e">
        <f>G269/F269*100</f>
        <v>#DIV/0!</v>
      </c>
    </row>
    <row r="270" spans="1:8" ht="15.75" customHeight="1">
      <c r="A270" s="58"/>
      <c r="B270" s="91"/>
      <c r="C270" s="91"/>
      <c r="D270" s="91"/>
      <c r="E270" s="78" t="s">
        <v>303</v>
      </c>
      <c r="F270" s="19"/>
      <c r="G270" s="19"/>
      <c r="H270" s="19"/>
    </row>
    <row r="271" spans="1:8" ht="15.75" customHeight="1">
      <c r="A271" s="58"/>
      <c r="B271" s="91"/>
      <c r="C271" s="91"/>
      <c r="D271" s="91"/>
      <c r="E271" s="78" t="s">
        <v>301</v>
      </c>
      <c r="F271" s="19"/>
      <c r="G271" s="19"/>
      <c r="H271" s="19"/>
    </row>
    <row r="272" spans="1:8" ht="15.75" customHeight="1">
      <c r="A272" s="58">
        <v>4</v>
      </c>
      <c r="B272" s="91"/>
      <c r="C272" s="91"/>
      <c r="D272" s="91"/>
      <c r="E272" s="78" t="s">
        <v>52</v>
      </c>
      <c r="F272" s="19">
        <f>F273</f>
        <v>0</v>
      </c>
      <c r="G272" s="19">
        <f>G273</f>
        <v>0</v>
      </c>
      <c r="H272" s="19" t="e">
        <f>G272/F272*100</f>
        <v>#DIV/0!</v>
      </c>
    </row>
    <row r="273" spans="1:8" ht="15.75" customHeight="1">
      <c r="A273" s="58"/>
      <c r="B273" s="91">
        <v>42</v>
      </c>
      <c r="C273" s="91"/>
      <c r="D273" s="91"/>
      <c r="E273" s="78" t="s">
        <v>55</v>
      </c>
      <c r="F273" s="19"/>
      <c r="G273" s="19">
        <f>G274</f>
        <v>0</v>
      </c>
      <c r="H273" s="19" t="e">
        <f>G273/F273*100</f>
        <v>#DIV/0!</v>
      </c>
    </row>
    <row r="274" spans="1:8" ht="15.75" customHeight="1">
      <c r="A274" s="43"/>
      <c r="B274" s="44"/>
      <c r="C274" s="44">
        <v>426</v>
      </c>
      <c r="D274" s="44"/>
      <c r="E274" s="82" t="s">
        <v>58</v>
      </c>
      <c r="F274" s="61"/>
      <c r="G274" s="61">
        <f>G275</f>
        <v>0</v>
      </c>
      <c r="H274" s="61" t="e">
        <f>G274/F274*100</f>
        <v>#DIV/0!</v>
      </c>
    </row>
    <row r="275" spans="1:8" ht="15.75" customHeight="1">
      <c r="A275" s="43"/>
      <c r="B275" s="44"/>
      <c r="C275" s="44"/>
      <c r="D275" s="44">
        <v>4264</v>
      </c>
      <c r="E275" s="82" t="s">
        <v>145</v>
      </c>
      <c r="F275" s="61"/>
      <c r="G275" s="61"/>
      <c r="H275" s="61"/>
    </row>
    <row r="276" spans="1:8" ht="29.25" customHeight="1">
      <c r="A276" s="130"/>
      <c r="B276" s="131"/>
      <c r="C276" s="131"/>
      <c r="D276" s="131"/>
      <c r="E276" s="128" t="s">
        <v>163</v>
      </c>
      <c r="F276" s="129">
        <f>F278</f>
        <v>0</v>
      </c>
      <c r="G276" s="129">
        <f>G278</f>
        <v>0</v>
      </c>
      <c r="H276" s="129" t="e">
        <f aca="true" t="shared" si="4" ref="H276:H291">G276/F276*100</f>
        <v>#DIV/0!</v>
      </c>
    </row>
    <row r="277" spans="1:8" ht="15.75" customHeight="1">
      <c r="A277" s="43"/>
      <c r="B277" s="44"/>
      <c r="C277" s="44"/>
      <c r="D277" s="44"/>
      <c r="E277" s="60" t="s">
        <v>303</v>
      </c>
      <c r="F277" s="19"/>
      <c r="G277" s="19"/>
      <c r="H277" s="19"/>
    </row>
    <row r="278" spans="1:8" ht="15.75" customHeight="1">
      <c r="A278" s="58">
        <v>4</v>
      </c>
      <c r="B278" s="44"/>
      <c r="C278" s="44"/>
      <c r="D278" s="44"/>
      <c r="E278" s="78" t="s">
        <v>52</v>
      </c>
      <c r="F278" s="19">
        <f>F279</f>
        <v>0</v>
      </c>
      <c r="G278" s="19">
        <f>G279</f>
        <v>0</v>
      </c>
      <c r="H278" s="19" t="e">
        <f t="shared" si="4"/>
        <v>#DIV/0!</v>
      </c>
    </row>
    <row r="279" spans="1:8" ht="15.75" customHeight="1">
      <c r="A279" s="43"/>
      <c r="B279" s="91">
        <v>42</v>
      </c>
      <c r="C279" s="44"/>
      <c r="D279" s="44"/>
      <c r="E279" s="78" t="s">
        <v>55</v>
      </c>
      <c r="F279" s="19"/>
      <c r="G279" s="19">
        <f>G280</f>
        <v>0</v>
      </c>
      <c r="H279" s="19" t="e">
        <f t="shared" si="4"/>
        <v>#DIV/0!</v>
      </c>
    </row>
    <row r="280" spans="1:14" ht="15.75" customHeight="1">
      <c r="A280" s="43"/>
      <c r="B280" s="44"/>
      <c r="C280" s="44">
        <v>426</v>
      </c>
      <c r="D280" s="44"/>
      <c r="E280" s="82" t="s">
        <v>58</v>
      </c>
      <c r="F280" s="61"/>
      <c r="G280" s="61">
        <f>G281</f>
        <v>0</v>
      </c>
      <c r="H280" s="61" t="e">
        <f t="shared" si="4"/>
        <v>#DIV/0!</v>
      </c>
      <c r="N280" s="149"/>
    </row>
    <row r="281" spans="1:14" ht="15.75" customHeight="1">
      <c r="A281" s="43"/>
      <c r="B281" s="44"/>
      <c r="C281" s="44"/>
      <c r="D281" s="44">
        <v>4264</v>
      </c>
      <c r="E281" s="82" t="s">
        <v>145</v>
      </c>
      <c r="F281" s="61"/>
      <c r="G281" s="61"/>
      <c r="H281" s="61"/>
      <c r="N281" s="149"/>
    </row>
    <row r="282" spans="1:8" ht="29.25" customHeight="1">
      <c r="A282" s="66"/>
      <c r="B282" s="67"/>
      <c r="C282" s="67"/>
      <c r="D282" s="67"/>
      <c r="E282" s="69" t="s">
        <v>164</v>
      </c>
      <c r="F282" s="85">
        <f>F284</f>
        <v>0</v>
      </c>
      <c r="G282" s="85">
        <f>G284</f>
        <v>0</v>
      </c>
      <c r="H282" s="85" t="e">
        <f t="shared" si="4"/>
        <v>#DIV/0!</v>
      </c>
    </row>
    <row r="283" spans="1:8" ht="15.75" customHeight="1">
      <c r="A283" s="43"/>
      <c r="B283" s="44"/>
      <c r="C283" s="44"/>
      <c r="D283" s="44"/>
      <c r="E283" s="60" t="s">
        <v>21</v>
      </c>
      <c r="F283" s="19"/>
      <c r="G283" s="19">
        <v>0</v>
      </c>
      <c r="H283" s="19"/>
    </row>
    <row r="284" spans="1:8" ht="15.75" customHeight="1">
      <c r="A284" s="58">
        <v>4</v>
      </c>
      <c r="B284" s="44"/>
      <c r="C284" s="44"/>
      <c r="D284" s="44"/>
      <c r="E284" s="78" t="s">
        <v>52</v>
      </c>
      <c r="F284" s="19">
        <f>F285</f>
        <v>0</v>
      </c>
      <c r="G284" s="19">
        <f>G285</f>
        <v>0</v>
      </c>
      <c r="H284" s="19" t="e">
        <f t="shared" si="4"/>
        <v>#DIV/0!</v>
      </c>
    </row>
    <row r="285" spans="1:8" ht="15.75" customHeight="1">
      <c r="A285" s="43"/>
      <c r="B285" s="91">
        <v>42</v>
      </c>
      <c r="C285" s="44"/>
      <c r="D285" s="44"/>
      <c r="E285" s="78" t="s">
        <v>55</v>
      </c>
      <c r="F285" s="19"/>
      <c r="G285" s="19">
        <v>0</v>
      </c>
      <c r="H285" s="19" t="e">
        <f t="shared" si="4"/>
        <v>#DIV/0!</v>
      </c>
    </row>
    <row r="286" spans="1:8" ht="15.75" customHeight="1">
      <c r="A286" s="43"/>
      <c r="B286" s="44"/>
      <c r="C286" s="44">
        <v>422</v>
      </c>
      <c r="D286" s="44"/>
      <c r="E286" s="82" t="s">
        <v>57</v>
      </c>
      <c r="F286" s="61"/>
      <c r="G286" s="61">
        <v>0</v>
      </c>
      <c r="H286" s="61" t="e">
        <f t="shared" si="4"/>
        <v>#DIV/0!</v>
      </c>
    </row>
    <row r="287" spans="1:8" ht="25.5" customHeight="1">
      <c r="A287" s="135"/>
      <c r="B287" s="136"/>
      <c r="C287" s="136"/>
      <c r="D287" s="136"/>
      <c r="E287" s="137" t="s">
        <v>165</v>
      </c>
      <c r="F287" s="138">
        <f>F289</f>
        <v>0</v>
      </c>
      <c r="G287" s="138">
        <f>G289</f>
        <v>0</v>
      </c>
      <c r="H287" s="138" t="e">
        <f t="shared" si="4"/>
        <v>#DIV/0!</v>
      </c>
    </row>
    <row r="288" spans="1:8" ht="15.75" customHeight="1">
      <c r="A288" s="43"/>
      <c r="B288" s="44"/>
      <c r="C288" s="44"/>
      <c r="D288" s="44"/>
      <c r="E288" s="60" t="s">
        <v>301</v>
      </c>
      <c r="F288" s="19"/>
      <c r="G288" s="19"/>
      <c r="H288" s="19"/>
    </row>
    <row r="289" spans="1:8" ht="15.75" customHeight="1">
      <c r="A289" s="58">
        <v>4</v>
      </c>
      <c r="B289" s="44"/>
      <c r="C289" s="44"/>
      <c r="D289" s="44"/>
      <c r="E289" s="78" t="s">
        <v>52</v>
      </c>
      <c r="F289" s="19">
        <f>F290</f>
        <v>0</v>
      </c>
      <c r="G289" s="19">
        <f>G290</f>
        <v>0</v>
      </c>
      <c r="H289" s="19" t="e">
        <f t="shared" si="4"/>
        <v>#DIV/0!</v>
      </c>
    </row>
    <row r="290" spans="1:8" ht="15.75" customHeight="1">
      <c r="A290" s="43"/>
      <c r="B290" s="91">
        <v>41</v>
      </c>
      <c r="C290" s="44"/>
      <c r="D290" s="44"/>
      <c r="E290" s="78" t="s">
        <v>53</v>
      </c>
      <c r="F290" s="19">
        <f>F291</f>
        <v>0</v>
      </c>
      <c r="G290" s="19">
        <f>G291</f>
        <v>0</v>
      </c>
      <c r="H290" s="19" t="e">
        <f t="shared" si="4"/>
        <v>#DIV/0!</v>
      </c>
    </row>
    <row r="291" spans="1:8" ht="15.75" customHeight="1">
      <c r="A291" s="43"/>
      <c r="B291" s="44"/>
      <c r="C291" s="44">
        <v>411</v>
      </c>
      <c r="D291" s="44"/>
      <c r="E291" s="82" t="s">
        <v>79</v>
      </c>
      <c r="F291" s="61"/>
      <c r="G291" s="61">
        <f>G292</f>
        <v>0</v>
      </c>
      <c r="H291" s="61" t="e">
        <f t="shared" si="4"/>
        <v>#DIV/0!</v>
      </c>
    </row>
    <row r="292" spans="1:8" ht="15.75" customHeight="1">
      <c r="A292" s="43"/>
      <c r="B292" s="44"/>
      <c r="C292" s="44"/>
      <c r="D292" s="44">
        <v>4111</v>
      </c>
      <c r="E292" s="82" t="s">
        <v>208</v>
      </c>
      <c r="F292" s="61"/>
      <c r="G292" s="61"/>
      <c r="H292" s="61"/>
    </row>
    <row r="293" spans="1:8" ht="27" customHeight="1">
      <c r="A293" s="135"/>
      <c r="B293" s="136"/>
      <c r="C293" s="136"/>
      <c r="D293" s="136"/>
      <c r="E293" s="137" t="s">
        <v>231</v>
      </c>
      <c r="F293" s="138">
        <f>F295</f>
        <v>0</v>
      </c>
      <c r="G293" s="138">
        <f>G295</f>
        <v>0</v>
      </c>
      <c r="H293" s="138" t="e">
        <f>G293/F293*100</f>
        <v>#DIV/0!</v>
      </c>
    </row>
    <row r="294" spans="1:8" ht="15.75" customHeight="1">
      <c r="A294" s="43"/>
      <c r="B294" s="44"/>
      <c r="C294" s="44"/>
      <c r="D294" s="44"/>
      <c r="E294" s="60" t="s">
        <v>301</v>
      </c>
      <c r="F294" s="19"/>
      <c r="G294" s="19"/>
      <c r="H294" s="19"/>
    </row>
    <row r="295" spans="1:8" ht="15.75" customHeight="1">
      <c r="A295" s="58">
        <v>4</v>
      </c>
      <c r="B295" s="44"/>
      <c r="C295" s="44"/>
      <c r="D295" s="44"/>
      <c r="E295" s="78" t="s">
        <v>52</v>
      </c>
      <c r="F295" s="19">
        <f>F296</f>
        <v>0</v>
      </c>
      <c r="G295" s="19">
        <f>G296</f>
        <v>0</v>
      </c>
      <c r="H295" s="19" t="e">
        <f>G295/F295*100</f>
        <v>#DIV/0!</v>
      </c>
    </row>
    <row r="296" spans="1:8" ht="15.75" customHeight="1">
      <c r="A296" s="43"/>
      <c r="B296" s="91">
        <v>41</v>
      </c>
      <c r="C296" s="44"/>
      <c r="D296" s="44"/>
      <c r="E296" s="78" t="s">
        <v>53</v>
      </c>
      <c r="F296" s="19">
        <f>F297</f>
        <v>0</v>
      </c>
      <c r="G296" s="19">
        <f>G297</f>
        <v>0</v>
      </c>
      <c r="H296" s="19" t="e">
        <f>G296/F296*100</f>
        <v>#DIV/0!</v>
      </c>
    </row>
    <row r="297" spans="1:8" ht="15.75" customHeight="1">
      <c r="A297" s="43"/>
      <c r="B297" s="44"/>
      <c r="C297" s="44">
        <v>411</v>
      </c>
      <c r="D297" s="44"/>
      <c r="E297" s="82" t="s">
        <v>79</v>
      </c>
      <c r="F297" s="61"/>
      <c r="G297" s="61">
        <f>G298</f>
        <v>0</v>
      </c>
      <c r="H297" s="61" t="e">
        <f>G297/F297*100</f>
        <v>#DIV/0!</v>
      </c>
    </row>
    <row r="298" spans="1:8" ht="15.75" customHeight="1">
      <c r="A298" s="43"/>
      <c r="B298" s="44"/>
      <c r="C298" s="44"/>
      <c r="D298" s="44">
        <v>4111</v>
      </c>
      <c r="E298" s="82" t="s">
        <v>208</v>
      </c>
      <c r="F298" s="61"/>
      <c r="G298" s="61"/>
      <c r="H298" s="61"/>
    </row>
    <row r="299" spans="1:8" ht="15.75" customHeight="1">
      <c r="A299" s="161"/>
      <c r="B299" s="158"/>
      <c r="C299" s="158"/>
      <c r="D299" s="158"/>
      <c r="E299" s="159" t="s">
        <v>166</v>
      </c>
      <c r="F299" s="160">
        <f>F302</f>
        <v>0</v>
      </c>
      <c r="G299" s="160">
        <f>G302</f>
        <v>0</v>
      </c>
      <c r="H299" s="160" t="e">
        <f>G299/F299*100</f>
        <v>#DIV/0!</v>
      </c>
    </row>
    <row r="300" spans="1:8" ht="15.75" customHeight="1">
      <c r="A300" s="43"/>
      <c r="B300" s="44"/>
      <c r="C300" s="44"/>
      <c r="D300" s="44"/>
      <c r="E300" s="60" t="s">
        <v>303</v>
      </c>
      <c r="F300" s="19"/>
      <c r="G300" s="19"/>
      <c r="H300" s="19"/>
    </row>
    <row r="301" spans="1:8" ht="15.75" customHeight="1">
      <c r="A301" s="43"/>
      <c r="B301" s="44"/>
      <c r="C301" s="44"/>
      <c r="D301" s="44"/>
      <c r="E301" s="60" t="s">
        <v>301</v>
      </c>
      <c r="F301" s="19"/>
      <c r="G301" s="19"/>
      <c r="H301" s="19"/>
    </row>
    <row r="302" spans="1:8" ht="15.75" customHeight="1">
      <c r="A302" s="58">
        <v>3</v>
      </c>
      <c r="B302" s="44"/>
      <c r="C302" s="44"/>
      <c r="D302" s="44"/>
      <c r="E302" s="78" t="s">
        <v>34</v>
      </c>
      <c r="F302" s="19">
        <f>F303</f>
        <v>0</v>
      </c>
      <c r="G302" s="19">
        <f>G303</f>
        <v>0</v>
      </c>
      <c r="H302" s="19" t="e">
        <f>G302/F302*100</f>
        <v>#DIV/0!</v>
      </c>
    </row>
    <row r="303" spans="1:8" ht="15.75" customHeight="1">
      <c r="A303" s="43"/>
      <c r="B303" s="91">
        <v>32</v>
      </c>
      <c r="C303" s="44"/>
      <c r="D303" s="44"/>
      <c r="E303" s="78" t="s">
        <v>39</v>
      </c>
      <c r="F303" s="19">
        <f>F304+F307</f>
        <v>0</v>
      </c>
      <c r="G303" s="19">
        <f>G307+G304</f>
        <v>0</v>
      </c>
      <c r="H303" s="19" t="e">
        <f>G303/F303*100</f>
        <v>#DIV/0!</v>
      </c>
    </row>
    <row r="304" spans="1:8" ht="15.75" customHeight="1">
      <c r="A304" s="43"/>
      <c r="B304" s="91"/>
      <c r="C304" s="44">
        <v>322</v>
      </c>
      <c r="D304" s="44"/>
      <c r="E304" s="82" t="s">
        <v>41</v>
      </c>
      <c r="F304" s="61"/>
      <c r="G304" s="61">
        <f>G305+G306</f>
        <v>0</v>
      </c>
      <c r="H304" s="61" t="e">
        <f>G304/F304*100</f>
        <v>#DIV/0!</v>
      </c>
    </row>
    <row r="305" spans="1:8" ht="15.75" customHeight="1">
      <c r="A305" s="43"/>
      <c r="B305" s="91"/>
      <c r="C305" s="44"/>
      <c r="D305" s="44">
        <v>3224</v>
      </c>
      <c r="E305" s="82" t="s">
        <v>125</v>
      </c>
      <c r="F305" s="61"/>
      <c r="G305" s="61"/>
      <c r="H305" s="19"/>
    </row>
    <row r="306" spans="1:8" ht="15.75" customHeight="1">
      <c r="A306" s="43"/>
      <c r="B306" s="91"/>
      <c r="C306" s="44"/>
      <c r="D306" s="44">
        <v>3225</v>
      </c>
      <c r="E306" s="82" t="s">
        <v>126</v>
      </c>
      <c r="F306" s="61"/>
      <c r="G306" s="61"/>
      <c r="H306" s="19"/>
    </row>
    <row r="307" spans="1:8" ht="15.75" customHeight="1">
      <c r="A307" s="43"/>
      <c r="B307" s="44"/>
      <c r="C307" s="44">
        <v>323</v>
      </c>
      <c r="D307" s="44"/>
      <c r="E307" s="82" t="s">
        <v>42</v>
      </c>
      <c r="F307" s="61"/>
      <c r="G307" s="61">
        <f>G308</f>
        <v>0</v>
      </c>
      <c r="H307" s="61" t="e">
        <f>G307/F307*100</f>
        <v>#DIV/0!</v>
      </c>
    </row>
    <row r="308" spans="1:8" ht="15.75" customHeight="1">
      <c r="A308" s="43"/>
      <c r="B308" s="44"/>
      <c r="C308" s="44"/>
      <c r="D308" s="44">
        <v>3232</v>
      </c>
      <c r="E308" s="82" t="s">
        <v>128</v>
      </c>
      <c r="F308" s="61"/>
      <c r="G308" s="61"/>
      <c r="H308" s="61"/>
    </row>
    <row r="309" spans="1:8" ht="15.75" customHeight="1">
      <c r="A309" s="161"/>
      <c r="B309" s="158"/>
      <c r="C309" s="158"/>
      <c r="D309" s="158"/>
      <c r="E309" s="159" t="s">
        <v>167</v>
      </c>
      <c r="F309" s="160">
        <f>F311</f>
        <v>0</v>
      </c>
      <c r="G309" s="160">
        <f>G311</f>
        <v>0</v>
      </c>
      <c r="H309" s="160" t="e">
        <f>G309/F309*100</f>
        <v>#DIV/0!</v>
      </c>
    </row>
    <row r="310" spans="1:8" ht="15.75" customHeight="1">
      <c r="A310" s="43"/>
      <c r="B310" s="44"/>
      <c r="C310" s="44"/>
      <c r="D310" s="44"/>
      <c r="E310" s="60" t="s">
        <v>303</v>
      </c>
      <c r="F310" s="19"/>
      <c r="G310" s="19"/>
      <c r="H310" s="19"/>
    </row>
    <row r="311" spans="1:8" ht="15.75" customHeight="1">
      <c r="A311" s="58">
        <v>3</v>
      </c>
      <c r="B311" s="44"/>
      <c r="C311" s="44"/>
      <c r="D311" s="44"/>
      <c r="E311" s="78" t="s">
        <v>34</v>
      </c>
      <c r="F311" s="19">
        <f>F312</f>
        <v>0</v>
      </c>
      <c r="G311" s="19">
        <f>G312</f>
        <v>0</v>
      </c>
      <c r="H311" s="19" t="e">
        <f>G311/F311*100</f>
        <v>#DIV/0!</v>
      </c>
    </row>
    <row r="312" spans="1:8" ht="15.75" customHeight="1">
      <c r="A312" s="43"/>
      <c r="B312" s="91">
        <v>32</v>
      </c>
      <c r="C312" s="44"/>
      <c r="D312" s="44"/>
      <c r="E312" s="78" t="s">
        <v>39</v>
      </c>
      <c r="F312" s="19">
        <f>F313+F315</f>
        <v>0</v>
      </c>
      <c r="G312" s="19">
        <f>G315+G313</f>
        <v>0</v>
      </c>
      <c r="H312" s="19" t="e">
        <f>G312/F312*100</f>
        <v>#DIV/0!</v>
      </c>
    </row>
    <row r="313" spans="1:8" ht="15.75" customHeight="1">
      <c r="A313" s="43"/>
      <c r="B313" s="91"/>
      <c r="C313" s="44">
        <v>322</v>
      </c>
      <c r="D313" s="44"/>
      <c r="E313" s="82" t="s">
        <v>41</v>
      </c>
      <c r="F313" s="61"/>
      <c r="G313" s="61">
        <f>G314</f>
        <v>0</v>
      </c>
      <c r="H313" s="61" t="e">
        <f>G313/F313*100</f>
        <v>#DIV/0!</v>
      </c>
    </row>
    <row r="314" spans="1:8" ht="15.75" customHeight="1">
      <c r="A314" s="43"/>
      <c r="B314" s="91"/>
      <c r="C314" s="44"/>
      <c r="D314" s="44">
        <v>3224</v>
      </c>
      <c r="E314" s="82" t="s">
        <v>125</v>
      </c>
      <c r="F314" s="61"/>
      <c r="G314" s="61"/>
      <c r="H314" s="19"/>
    </row>
    <row r="315" spans="1:8" ht="15.75" customHeight="1">
      <c r="A315" s="43"/>
      <c r="B315" s="44"/>
      <c r="C315" s="44">
        <v>323</v>
      </c>
      <c r="D315" s="44"/>
      <c r="E315" s="82" t="s">
        <v>42</v>
      </c>
      <c r="F315" s="61"/>
      <c r="G315" s="61">
        <f>G316</f>
        <v>0</v>
      </c>
      <c r="H315" s="61" t="e">
        <f>G315/F315*100</f>
        <v>#DIV/0!</v>
      </c>
    </row>
    <row r="316" spans="1:8" ht="15.75" customHeight="1">
      <c r="A316" s="43"/>
      <c r="B316" s="44"/>
      <c r="C316" s="44"/>
      <c r="D316" s="44">
        <v>3232</v>
      </c>
      <c r="E316" s="82" t="s">
        <v>128</v>
      </c>
      <c r="F316" s="61"/>
      <c r="G316" s="61"/>
      <c r="H316" s="61"/>
    </row>
    <row r="317" spans="1:8" ht="22.5" customHeight="1">
      <c r="A317" s="139"/>
      <c r="B317" s="140"/>
      <c r="C317" s="140"/>
      <c r="D317" s="140"/>
      <c r="E317" s="141" t="s">
        <v>80</v>
      </c>
      <c r="F317" s="13">
        <f>F319</f>
        <v>0</v>
      </c>
      <c r="G317" s="13">
        <f>G319</f>
        <v>0</v>
      </c>
      <c r="H317" s="13" t="e">
        <f>G317/F317*100</f>
        <v>#DIV/0!</v>
      </c>
    </row>
    <row r="318" spans="1:8" ht="19.5" customHeight="1">
      <c r="A318" s="43"/>
      <c r="B318" s="44"/>
      <c r="C318" s="44"/>
      <c r="D318" s="44"/>
      <c r="E318" s="60" t="s">
        <v>81</v>
      </c>
      <c r="F318" s="61"/>
      <c r="G318" s="61"/>
      <c r="H318" s="61"/>
    </row>
    <row r="319" spans="1:8" ht="30">
      <c r="A319" s="54"/>
      <c r="B319" s="55"/>
      <c r="C319" s="55"/>
      <c r="D319" s="55"/>
      <c r="E319" s="65" t="s">
        <v>187</v>
      </c>
      <c r="F319" s="17">
        <f>F320+F328</f>
        <v>0</v>
      </c>
      <c r="G319" s="17">
        <f>G320+G328</f>
        <v>0</v>
      </c>
      <c r="H319" s="17" t="e">
        <f>G319/F319*100</f>
        <v>#DIV/0!</v>
      </c>
    </row>
    <row r="320" spans="1:8" ht="16.5" customHeight="1">
      <c r="A320" s="92"/>
      <c r="B320" s="93"/>
      <c r="C320" s="93"/>
      <c r="D320" s="93"/>
      <c r="E320" s="69" t="s">
        <v>169</v>
      </c>
      <c r="F320" s="85">
        <f>F322</f>
        <v>0</v>
      </c>
      <c r="G320" s="85">
        <f>G322</f>
        <v>0</v>
      </c>
      <c r="H320" s="85" t="e">
        <f>G320/F320*100</f>
        <v>#DIV/0!</v>
      </c>
    </row>
    <row r="321" spans="1:8" ht="15">
      <c r="A321" s="43"/>
      <c r="B321" s="44"/>
      <c r="C321" s="44"/>
      <c r="D321" s="44"/>
      <c r="E321" s="60" t="s">
        <v>300</v>
      </c>
      <c r="F321" s="19"/>
      <c r="G321" s="19"/>
      <c r="H321" s="19"/>
    </row>
    <row r="322" spans="1:8" ht="15">
      <c r="A322" s="58">
        <v>3</v>
      </c>
      <c r="B322" s="44"/>
      <c r="C322" s="44"/>
      <c r="D322" s="44"/>
      <c r="E322" s="78" t="s">
        <v>34</v>
      </c>
      <c r="F322" s="19">
        <f>F323</f>
        <v>0</v>
      </c>
      <c r="G322" s="19">
        <f>G323</f>
        <v>0</v>
      </c>
      <c r="H322" s="19" t="e">
        <f>G322/F322*100</f>
        <v>#DIV/0!</v>
      </c>
    </row>
    <row r="323" spans="1:8" ht="15">
      <c r="A323" s="43"/>
      <c r="B323" s="91">
        <v>32</v>
      </c>
      <c r="C323" s="44"/>
      <c r="D323" s="44"/>
      <c r="E323" s="78" t="s">
        <v>39</v>
      </c>
      <c r="F323" s="19">
        <f>F324+F326</f>
        <v>0</v>
      </c>
      <c r="G323" s="19">
        <f>G326+G324</f>
        <v>0</v>
      </c>
      <c r="H323" s="19" t="e">
        <f>G323/F323*100</f>
        <v>#DIV/0!</v>
      </c>
    </row>
    <row r="324" spans="1:8" ht="15">
      <c r="A324" s="43"/>
      <c r="B324" s="91"/>
      <c r="C324" s="44">
        <v>322</v>
      </c>
      <c r="D324" s="44"/>
      <c r="E324" s="82" t="s">
        <v>41</v>
      </c>
      <c r="F324" s="61"/>
      <c r="G324" s="61">
        <f>G325</f>
        <v>0</v>
      </c>
      <c r="H324" s="61" t="e">
        <f>G324/F324*100</f>
        <v>#DIV/0!</v>
      </c>
    </row>
    <row r="325" spans="1:8" ht="15">
      <c r="A325" s="43"/>
      <c r="B325" s="91"/>
      <c r="C325" s="44"/>
      <c r="D325" s="44">
        <v>3224</v>
      </c>
      <c r="E325" s="82" t="s">
        <v>125</v>
      </c>
      <c r="F325" s="61"/>
      <c r="G325" s="61"/>
      <c r="H325" s="19"/>
    </row>
    <row r="326" spans="1:8" ht="15">
      <c r="A326" s="43"/>
      <c r="B326" s="44"/>
      <c r="C326" s="44">
        <v>323</v>
      </c>
      <c r="D326" s="44"/>
      <c r="E326" s="82" t="s">
        <v>42</v>
      </c>
      <c r="F326" s="61"/>
      <c r="G326" s="61">
        <f>G327</f>
        <v>0</v>
      </c>
      <c r="H326" s="61" t="e">
        <f>G326/F326*100</f>
        <v>#DIV/0!</v>
      </c>
    </row>
    <row r="327" spans="1:8" ht="15">
      <c r="A327" s="43"/>
      <c r="B327" s="44"/>
      <c r="C327" s="44"/>
      <c r="D327" s="44">
        <v>3232</v>
      </c>
      <c r="E327" s="82" t="s">
        <v>128</v>
      </c>
      <c r="F327" s="61"/>
      <c r="G327" s="61"/>
      <c r="H327" s="61"/>
    </row>
    <row r="328" spans="1:8" ht="18.75" customHeight="1">
      <c r="A328" s="92"/>
      <c r="B328" s="93"/>
      <c r="C328" s="93"/>
      <c r="D328" s="93"/>
      <c r="E328" s="69" t="s">
        <v>170</v>
      </c>
      <c r="F328" s="85">
        <f>F330</f>
        <v>0</v>
      </c>
      <c r="G328" s="85">
        <f>G330</f>
        <v>0</v>
      </c>
      <c r="H328" s="85" t="e">
        <f>G328/F328*100</f>
        <v>#DIV/0!</v>
      </c>
    </row>
    <row r="329" spans="1:8" ht="15">
      <c r="A329" s="94"/>
      <c r="B329" s="95"/>
      <c r="C329" s="95"/>
      <c r="D329" s="95"/>
      <c r="E329" s="60" t="s">
        <v>302</v>
      </c>
      <c r="F329" s="19"/>
      <c r="G329" s="19"/>
      <c r="H329" s="19"/>
    </row>
    <row r="330" spans="1:8" ht="15">
      <c r="A330" s="58">
        <v>3</v>
      </c>
      <c r="B330" s="44"/>
      <c r="C330" s="44"/>
      <c r="D330" s="44"/>
      <c r="E330" s="78" t="s">
        <v>34</v>
      </c>
      <c r="F330" s="19">
        <f>F331+F334</f>
        <v>0</v>
      </c>
      <c r="G330" s="19">
        <f>G331+G334</f>
        <v>0</v>
      </c>
      <c r="H330" s="19" t="e">
        <f>G330/F330*100</f>
        <v>#DIV/0!</v>
      </c>
    </row>
    <row r="331" spans="1:8" ht="15">
      <c r="A331" s="58"/>
      <c r="B331" s="91">
        <v>32</v>
      </c>
      <c r="C331" s="44"/>
      <c r="D331" s="44"/>
      <c r="E331" s="78" t="s">
        <v>39</v>
      </c>
      <c r="F331" s="19"/>
      <c r="G331" s="19">
        <f>G332</f>
        <v>0</v>
      </c>
      <c r="H331" s="19" t="e">
        <f>G331/F331*100</f>
        <v>#DIV/0!</v>
      </c>
    </row>
    <row r="332" spans="1:8" ht="15">
      <c r="A332" s="58"/>
      <c r="B332" s="44"/>
      <c r="C332" s="44">
        <v>329</v>
      </c>
      <c r="D332" s="44"/>
      <c r="E332" s="82" t="s">
        <v>44</v>
      </c>
      <c r="F332" s="61"/>
      <c r="G332" s="61">
        <f>G333</f>
        <v>0</v>
      </c>
      <c r="H332" s="19" t="e">
        <f>G332/F332*100</f>
        <v>#DIV/0!</v>
      </c>
    </row>
    <row r="333" spans="1:8" ht="15">
      <c r="A333" s="58"/>
      <c r="B333" s="44"/>
      <c r="C333" s="44"/>
      <c r="D333" s="44">
        <v>3294</v>
      </c>
      <c r="E333" s="82" t="s">
        <v>137</v>
      </c>
      <c r="F333" s="61"/>
      <c r="G333" s="61"/>
      <c r="H333" s="19"/>
    </row>
    <row r="334" spans="1:8" ht="15">
      <c r="A334" s="43"/>
      <c r="B334" s="91">
        <v>38</v>
      </c>
      <c r="C334" s="44"/>
      <c r="D334" s="44"/>
      <c r="E334" s="78" t="s">
        <v>49</v>
      </c>
      <c r="F334" s="19">
        <f>F335</f>
        <v>0</v>
      </c>
      <c r="G334" s="19">
        <f>G335</f>
        <v>0</v>
      </c>
      <c r="H334" s="19" t="e">
        <f>G334/F334*100</f>
        <v>#DIV/0!</v>
      </c>
    </row>
    <row r="335" spans="1:8" ht="15">
      <c r="A335" s="43"/>
      <c r="B335" s="44"/>
      <c r="C335" s="44">
        <v>381</v>
      </c>
      <c r="D335" s="44"/>
      <c r="E335" s="82" t="s">
        <v>50</v>
      </c>
      <c r="F335" s="61"/>
      <c r="G335" s="61">
        <f>G336</f>
        <v>0</v>
      </c>
      <c r="H335" s="61" t="e">
        <f>G335/F335*100</f>
        <v>#DIV/0!</v>
      </c>
    </row>
    <row r="336" spans="1:8" ht="15">
      <c r="A336" s="43"/>
      <c r="B336" s="44"/>
      <c r="C336" s="44"/>
      <c r="D336" s="44">
        <v>3811</v>
      </c>
      <c r="E336" s="82" t="s">
        <v>142</v>
      </c>
      <c r="F336" s="61"/>
      <c r="G336" s="61"/>
      <c r="H336" s="61"/>
    </row>
    <row r="337" spans="1:8" ht="32.25" customHeight="1">
      <c r="A337" s="54"/>
      <c r="B337" s="55"/>
      <c r="C337" s="55"/>
      <c r="D337" s="55"/>
      <c r="E337" s="141" t="s">
        <v>82</v>
      </c>
      <c r="F337" s="17">
        <f>F339+F361</f>
        <v>0</v>
      </c>
      <c r="G337" s="17">
        <f>G339+G361</f>
        <v>0</v>
      </c>
      <c r="H337" s="17" t="e">
        <f>G337/F337*100</f>
        <v>#DIV/0!</v>
      </c>
    </row>
    <row r="338" spans="1:8" ht="19.5" customHeight="1">
      <c r="A338" s="43"/>
      <c r="B338" s="44"/>
      <c r="C338" s="44"/>
      <c r="D338" s="44"/>
      <c r="E338" s="60" t="s">
        <v>83</v>
      </c>
      <c r="F338" s="61"/>
      <c r="G338" s="61"/>
      <c r="H338" s="61"/>
    </row>
    <row r="339" spans="1:8" ht="15">
      <c r="A339" s="54"/>
      <c r="B339" s="55"/>
      <c r="C339" s="55"/>
      <c r="D339" s="55"/>
      <c r="E339" s="65" t="s">
        <v>204</v>
      </c>
      <c r="F339" s="17">
        <f>F340+F352</f>
        <v>0</v>
      </c>
      <c r="G339" s="17">
        <f>G340+G352</f>
        <v>0</v>
      </c>
      <c r="H339" s="17" t="e">
        <f>G339/F339*100</f>
        <v>#DIV/0!</v>
      </c>
    </row>
    <row r="340" spans="1:8" ht="17.25" customHeight="1">
      <c r="A340" s="115"/>
      <c r="B340" s="112"/>
      <c r="C340" s="112"/>
      <c r="D340" s="112"/>
      <c r="E340" s="113" t="s">
        <v>171</v>
      </c>
      <c r="F340" s="114">
        <f>F342</f>
        <v>0</v>
      </c>
      <c r="G340" s="114">
        <f>G342</f>
        <v>0</v>
      </c>
      <c r="H340" s="114" t="e">
        <f>G340/F340*100</f>
        <v>#DIV/0!</v>
      </c>
    </row>
    <row r="341" spans="1:8" ht="15">
      <c r="A341" s="94"/>
      <c r="B341" s="95"/>
      <c r="C341" s="95"/>
      <c r="D341" s="95"/>
      <c r="E341" s="60" t="s">
        <v>302</v>
      </c>
      <c r="F341" s="19"/>
      <c r="G341" s="19"/>
      <c r="H341" s="19"/>
    </row>
    <row r="342" spans="1:8" ht="15">
      <c r="A342" s="58">
        <v>3</v>
      </c>
      <c r="B342" s="44"/>
      <c r="C342" s="44"/>
      <c r="D342" s="44"/>
      <c r="E342" s="78" t="s">
        <v>34</v>
      </c>
      <c r="F342" s="19">
        <f>F343+F349</f>
        <v>0</v>
      </c>
      <c r="G342" s="19">
        <f>G343+G349</f>
        <v>0</v>
      </c>
      <c r="H342" s="19" t="e">
        <f>G342/F342*100</f>
        <v>#DIV/0!</v>
      </c>
    </row>
    <row r="343" spans="1:8" ht="15">
      <c r="A343" s="43"/>
      <c r="B343" s="91">
        <v>32</v>
      </c>
      <c r="C343" s="44"/>
      <c r="D343" s="44"/>
      <c r="E343" s="78" t="s">
        <v>39</v>
      </c>
      <c r="F343" s="19">
        <f>F344+F347</f>
        <v>0</v>
      </c>
      <c r="G343" s="19">
        <f>G347+G344</f>
        <v>0</v>
      </c>
      <c r="H343" s="19" t="e">
        <f>G343/F343*100</f>
        <v>#DIV/0!</v>
      </c>
    </row>
    <row r="344" spans="1:8" ht="15">
      <c r="A344" s="43"/>
      <c r="B344" s="91"/>
      <c r="C344" s="44">
        <v>322</v>
      </c>
      <c r="D344" s="44"/>
      <c r="E344" s="82" t="s">
        <v>41</v>
      </c>
      <c r="F344" s="61"/>
      <c r="G344" s="19">
        <f>G345+G346</f>
        <v>0</v>
      </c>
      <c r="H344" s="19" t="e">
        <f>G344/F344*100</f>
        <v>#DIV/0!</v>
      </c>
    </row>
    <row r="345" spans="1:8" ht="15">
      <c r="A345" s="43"/>
      <c r="B345" s="91"/>
      <c r="C345" s="44"/>
      <c r="D345" s="44">
        <v>3221</v>
      </c>
      <c r="E345" s="82" t="s">
        <v>122</v>
      </c>
      <c r="F345" s="61"/>
      <c r="G345" s="61"/>
      <c r="H345" s="19"/>
    </row>
    <row r="346" spans="1:8" ht="15">
      <c r="A346" s="43"/>
      <c r="B346" s="91"/>
      <c r="C346" s="44"/>
      <c r="D346" s="44">
        <v>3223</v>
      </c>
      <c r="E346" s="82" t="s">
        <v>124</v>
      </c>
      <c r="F346" s="61"/>
      <c r="G346" s="61"/>
      <c r="H346" s="19"/>
    </row>
    <row r="347" spans="1:8" ht="15">
      <c r="A347" s="43"/>
      <c r="B347" s="44"/>
      <c r="C347" s="44">
        <v>323</v>
      </c>
      <c r="D347" s="44"/>
      <c r="E347" s="82" t="s">
        <v>42</v>
      </c>
      <c r="F347" s="61"/>
      <c r="G347" s="61">
        <f>G348</f>
        <v>0</v>
      </c>
      <c r="H347" s="61" t="e">
        <f>G347/F347*100</f>
        <v>#DIV/0!</v>
      </c>
    </row>
    <row r="348" spans="1:8" ht="15">
      <c r="A348" s="43"/>
      <c r="B348" s="44"/>
      <c r="C348" s="44"/>
      <c r="D348" s="44">
        <v>3231</v>
      </c>
      <c r="E348" s="82" t="s">
        <v>127</v>
      </c>
      <c r="F348" s="61"/>
      <c r="G348" s="61"/>
      <c r="H348" s="61"/>
    </row>
    <row r="349" spans="1:8" ht="15">
      <c r="A349" s="43"/>
      <c r="B349" s="91">
        <v>35</v>
      </c>
      <c r="C349" s="44"/>
      <c r="D349" s="44"/>
      <c r="E349" s="78" t="s">
        <v>184</v>
      </c>
      <c r="F349" s="19"/>
      <c r="G349" s="19"/>
      <c r="H349" s="19" t="e">
        <f>G349/F349*100</f>
        <v>#DIV/0!</v>
      </c>
    </row>
    <row r="350" spans="1:8" ht="15">
      <c r="A350" s="43"/>
      <c r="B350" s="44"/>
      <c r="C350" s="44">
        <v>351</v>
      </c>
      <c r="D350" s="44"/>
      <c r="E350" s="82" t="s">
        <v>172</v>
      </c>
      <c r="F350" s="61"/>
      <c r="G350" s="61"/>
      <c r="H350" s="61" t="e">
        <f>G350/F350*100</f>
        <v>#DIV/0!</v>
      </c>
    </row>
    <row r="351" spans="1:8" ht="15">
      <c r="A351" s="43"/>
      <c r="B351" s="44"/>
      <c r="C351" s="44"/>
      <c r="D351" s="44">
        <v>3512</v>
      </c>
      <c r="E351" s="82" t="s">
        <v>172</v>
      </c>
      <c r="F351" s="61"/>
      <c r="G351" s="61"/>
      <c r="H351" s="61"/>
    </row>
    <row r="352" spans="1:8" ht="15">
      <c r="A352" s="115"/>
      <c r="B352" s="112"/>
      <c r="C352" s="112"/>
      <c r="D352" s="112"/>
      <c r="E352" s="113" t="s">
        <v>173</v>
      </c>
      <c r="F352" s="114">
        <f>F354</f>
        <v>0</v>
      </c>
      <c r="G352" s="114">
        <f>G354</f>
        <v>0</v>
      </c>
      <c r="H352" s="114" t="e">
        <f>G352/F352*100</f>
        <v>#DIV/0!</v>
      </c>
    </row>
    <row r="353" spans="1:8" ht="15">
      <c r="A353" s="94"/>
      <c r="B353" s="95"/>
      <c r="C353" s="95"/>
      <c r="D353" s="95"/>
      <c r="E353" s="60" t="s">
        <v>302</v>
      </c>
      <c r="F353" s="19"/>
      <c r="G353" s="19"/>
      <c r="H353" s="19"/>
    </row>
    <row r="354" spans="1:8" ht="15">
      <c r="A354" s="58">
        <v>3</v>
      </c>
      <c r="B354" s="44"/>
      <c r="C354" s="44"/>
      <c r="D354" s="44"/>
      <c r="E354" s="78" t="s">
        <v>34</v>
      </c>
      <c r="F354" s="19">
        <f>F355</f>
        <v>0</v>
      </c>
      <c r="G354" s="19">
        <f>G355</f>
        <v>0</v>
      </c>
      <c r="H354" s="19" t="e">
        <f>G354/F354*100</f>
        <v>#DIV/0!</v>
      </c>
    </row>
    <row r="355" spans="1:8" ht="15">
      <c r="A355" s="43"/>
      <c r="B355" s="91">
        <v>32</v>
      </c>
      <c r="C355" s="44"/>
      <c r="D355" s="44"/>
      <c r="E355" s="78" t="s">
        <v>39</v>
      </c>
      <c r="F355" s="19">
        <f>F356+F358</f>
        <v>0</v>
      </c>
      <c r="G355" s="19">
        <f>SUM(G356+G358)</f>
        <v>0</v>
      </c>
      <c r="H355" s="19" t="e">
        <f aca="true" t="shared" si="5" ref="H355:H430">G355/F355*100</f>
        <v>#DIV/0!</v>
      </c>
    </row>
    <row r="356" spans="1:8" ht="15">
      <c r="A356" s="43"/>
      <c r="B356" s="44"/>
      <c r="C356" s="44">
        <v>323</v>
      </c>
      <c r="D356" s="44"/>
      <c r="E356" s="82" t="s">
        <v>42</v>
      </c>
      <c r="F356" s="61"/>
      <c r="G356" s="61">
        <f>G357</f>
        <v>0</v>
      </c>
      <c r="H356" s="61" t="e">
        <f t="shared" si="5"/>
        <v>#DIV/0!</v>
      </c>
    </row>
    <row r="357" spans="1:8" ht="15">
      <c r="A357" s="43"/>
      <c r="B357" s="44"/>
      <c r="C357" s="44"/>
      <c r="D357" s="44">
        <v>3237</v>
      </c>
      <c r="E357" s="82" t="s">
        <v>131</v>
      </c>
      <c r="F357" s="61"/>
      <c r="G357" s="61"/>
      <c r="H357" s="61"/>
    </row>
    <row r="358" spans="1:8" ht="15">
      <c r="A358" s="43"/>
      <c r="B358" s="44"/>
      <c r="C358" s="44">
        <v>329</v>
      </c>
      <c r="D358" s="44"/>
      <c r="E358" s="82" t="s">
        <v>44</v>
      </c>
      <c r="F358" s="61"/>
      <c r="G358" s="61">
        <f>G359</f>
        <v>0</v>
      </c>
      <c r="H358" s="61" t="e">
        <f t="shared" si="5"/>
        <v>#DIV/0!</v>
      </c>
    </row>
    <row r="359" spans="1:8" ht="15">
      <c r="A359" s="43"/>
      <c r="B359" s="44"/>
      <c r="C359" s="44"/>
      <c r="D359" s="44">
        <v>3299</v>
      </c>
      <c r="E359" s="82" t="s">
        <v>44</v>
      </c>
      <c r="F359" s="61"/>
      <c r="G359" s="61"/>
      <c r="H359" s="61"/>
    </row>
    <row r="360" spans="1:8" ht="18" customHeight="1">
      <c r="A360" s="43"/>
      <c r="B360" s="44"/>
      <c r="C360" s="44"/>
      <c r="D360" s="44"/>
      <c r="E360" s="60" t="s">
        <v>83</v>
      </c>
      <c r="F360" s="61"/>
      <c r="G360" s="61"/>
      <c r="H360" s="61"/>
    </row>
    <row r="361" spans="1:8" ht="32.25" customHeight="1">
      <c r="A361" s="54"/>
      <c r="B361" s="55"/>
      <c r="C361" s="55"/>
      <c r="D361" s="55"/>
      <c r="E361" s="65" t="s">
        <v>203</v>
      </c>
      <c r="F361" s="17">
        <f>F362+F368+F374</f>
        <v>0</v>
      </c>
      <c r="G361" s="17">
        <f>G362+G368+G374</f>
        <v>0</v>
      </c>
      <c r="H361" s="17" t="e">
        <f t="shared" si="5"/>
        <v>#DIV/0!</v>
      </c>
    </row>
    <row r="362" spans="1:8" ht="15">
      <c r="A362" s="111"/>
      <c r="B362" s="112"/>
      <c r="C362" s="112"/>
      <c r="D362" s="112"/>
      <c r="E362" s="113" t="s">
        <v>174</v>
      </c>
      <c r="F362" s="114">
        <f>F364</f>
        <v>0</v>
      </c>
      <c r="G362" s="114">
        <f>G364</f>
        <v>0</v>
      </c>
      <c r="H362" s="114" t="e">
        <f t="shared" si="5"/>
        <v>#DIV/0!</v>
      </c>
    </row>
    <row r="363" spans="1:8" ht="15">
      <c r="A363" s="43"/>
      <c r="B363" s="44"/>
      <c r="C363" s="44"/>
      <c r="D363" s="44"/>
      <c r="E363" s="60" t="s">
        <v>302</v>
      </c>
      <c r="F363" s="19"/>
      <c r="G363" s="19"/>
      <c r="H363" s="19"/>
    </row>
    <row r="364" spans="1:8" ht="15">
      <c r="A364" s="58">
        <v>3</v>
      </c>
      <c r="B364" s="44"/>
      <c r="C364" s="44"/>
      <c r="D364" s="44"/>
      <c r="E364" s="78" t="s">
        <v>34</v>
      </c>
      <c r="F364" s="19">
        <f>F365</f>
        <v>0</v>
      </c>
      <c r="G364" s="19">
        <f>G365</f>
        <v>0</v>
      </c>
      <c r="H364" s="19" t="e">
        <f t="shared" si="5"/>
        <v>#DIV/0!</v>
      </c>
    </row>
    <row r="365" spans="1:8" ht="15">
      <c r="A365" s="43"/>
      <c r="B365" s="91">
        <v>32</v>
      </c>
      <c r="C365" s="44"/>
      <c r="D365" s="44"/>
      <c r="E365" s="78" t="s">
        <v>39</v>
      </c>
      <c r="F365" s="19">
        <f>F366</f>
        <v>0</v>
      </c>
      <c r="G365" s="19">
        <f>G366</f>
        <v>0</v>
      </c>
      <c r="H365" s="19" t="e">
        <f t="shared" si="5"/>
        <v>#DIV/0!</v>
      </c>
    </row>
    <row r="366" spans="1:8" ht="15">
      <c r="A366" s="43"/>
      <c r="B366" s="44"/>
      <c r="C366" s="44">
        <v>329</v>
      </c>
      <c r="D366" s="44"/>
      <c r="E366" s="82" t="s">
        <v>44</v>
      </c>
      <c r="F366" s="61"/>
      <c r="G366" s="61">
        <f>G367</f>
        <v>0</v>
      </c>
      <c r="H366" s="61" t="e">
        <f t="shared" si="5"/>
        <v>#DIV/0!</v>
      </c>
    </row>
    <row r="367" spans="1:8" ht="15">
      <c r="A367" s="43"/>
      <c r="B367" s="44"/>
      <c r="C367" s="44"/>
      <c r="D367" s="44">
        <v>3299</v>
      </c>
      <c r="E367" s="82" t="s">
        <v>44</v>
      </c>
      <c r="F367" s="61"/>
      <c r="G367" s="61"/>
      <c r="H367" s="61"/>
    </row>
    <row r="368" spans="1:8" ht="15">
      <c r="A368" s="115"/>
      <c r="B368" s="112"/>
      <c r="C368" s="112"/>
      <c r="D368" s="112"/>
      <c r="E368" s="113" t="s">
        <v>175</v>
      </c>
      <c r="F368" s="114">
        <f>F370</f>
        <v>0</v>
      </c>
      <c r="G368" s="114">
        <f>G370</f>
        <v>0</v>
      </c>
      <c r="H368" s="114" t="e">
        <f t="shared" si="5"/>
        <v>#DIV/0!</v>
      </c>
    </row>
    <row r="369" spans="1:8" ht="15">
      <c r="A369" s="43"/>
      <c r="B369" s="44"/>
      <c r="C369" s="44"/>
      <c r="D369" s="44"/>
      <c r="E369" s="60" t="s">
        <v>302</v>
      </c>
      <c r="F369" s="19"/>
      <c r="G369" s="19"/>
      <c r="H369" s="19"/>
    </row>
    <row r="370" spans="1:8" ht="15">
      <c r="A370" s="58">
        <v>3</v>
      </c>
      <c r="B370" s="44"/>
      <c r="C370" s="44"/>
      <c r="D370" s="44"/>
      <c r="E370" s="78" t="s">
        <v>34</v>
      </c>
      <c r="F370" s="19">
        <f>F371</f>
        <v>0</v>
      </c>
      <c r="G370" s="19">
        <f>G371</f>
        <v>0</v>
      </c>
      <c r="H370" s="19" t="e">
        <f t="shared" si="5"/>
        <v>#DIV/0!</v>
      </c>
    </row>
    <row r="371" spans="1:8" ht="15">
      <c r="A371" s="43"/>
      <c r="B371" s="91">
        <v>32</v>
      </c>
      <c r="C371" s="44"/>
      <c r="D371" s="44"/>
      <c r="E371" s="78" t="s">
        <v>39</v>
      </c>
      <c r="F371" s="19">
        <f>F372</f>
        <v>0</v>
      </c>
      <c r="G371" s="19">
        <f>G372</f>
        <v>0</v>
      </c>
      <c r="H371" s="19" t="e">
        <f t="shared" si="5"/>
        <v>#DIV/0!</v>
      </c>
    </row>
    <row r="372" spans="1:8" ht="15">
      <c r="A372" s="43"/>
      <c r="B372" s="44"/>
      <c r="C372" s="44">
        <v>329</v>
      </c>
      <c r="D372" s="44"/>
      <c r="E372" s="82" t="s">
        <v>44</v>
      </c>
      <c r="F372" s="61"/>
      <c r="G372" s="61">
        <f>G373</f>
        <v>0</v>
      </c>
      <c r="H372" s="61" t="e">
        <f t="shared" si="5"/>
        <v>#DIV/0!</v>
      </c>
    </row>
    <row r="373" spans="1:8" ht="15">
      <c r="A373" s="43"/>
      <c r="B373" s="44"/>
      <c r="C373" s="44"/>
      <c r="D373" s="44">
        <v>3299</v>
      </c>
      <c r="E373" s="82" t="s">
        <v>44</v>
      </c>
      <c r="F373" s="61"/>
      <c r="G373" s="61"/>
      <c r="H373" s="61"/>
    </row>
    <row r="374" spans="1:8" ht="15">
      <c r="A374" s="111"/>
      <c r="B374" s="112"/>
      <c r="C374" s="112"/>
      <c r="D374" s="112"/>
      <c r="E374" s="113" t="s">
        <v>176</v>
      </c>
      <c r="F374" s="114">
        <f>F376</f>
        <v>0</v>
      </c>
      <c r="G374" s="114">
        <f>G376</f>
        <v>0</v>
      </c>
      <c r="H374" s="114" t="e">
        <f t="shared" si="5"/>
        <v>#DIV/0!</v>
      </c>
    </row>
    <row r="375" spans="1:8" ht="15">
      <c r="A375" s="43"/>
      <c r="B375" s="44"/>
      <c r="C375" s="44"/>
      <c r="D375" s="44"/>
      <c r="E375" s="60" t="s">
        <v>302</v>
      </c>
      <c r="F375" s="19"/>
      <c r="G375" s="19"/>
      <c r="H375" s="19"/>
    </row>
    <row r="376" spans="1:8" ht="15">
      <c r="A376" s="58">
        <v>3</v>
      </c>
      <c r="B376" s="44"/>
      <c r="C376" s="44"/>
      <c r="D376" s="44"/>
      <c r="E376" s="78" t="s">
        <v>34</v>
      </c>
      <c r="F376" s="19">
        <f>F377</f>
        <v>0</v>
      </c>
      <c r="G376" s="19">
        <f>G377</f>
        <v>0</v>
      </c>
      <c r="H376" s="19" t="e">
        <f t="shared" si="5"/>
        <v>#DIV/0!</v>
      </c>
    </row>
    <row r="377" spans="1:8" ht="15">
      <c r="A377" s="43"/>
      <c r="B377" s="91">
        <v>38</v>
      </c>
      <c r="C377" s="44"/>
      <c r="D377" s="44"/>
      <c r="E377" s="78" t="s">
        <v>49</v>
      </c>
      <c r="F377" s="19">
        <f>F378</f>
        <v>0</v>
      </c>
      <c r="G377" s="19">
        <f>G378</f>
        <v>0</v>
      </c>
      <c r="H377" s="19" t="e">
        <f t="shared" si="5"/>
        <v>#DIV/0!</v>
      </c>
    </row>
    <row r="378" spans="1:8" ht="15">
      <c r="A378" s="43"/>
      <c r="B378" s="44"/>
      <c r="C378" s="44">
        <v>381</v>
      </c>
      <c r="D378" s="44"/>
      <c r="E378" s="82" t="s">
        <v>50</v>
      </c>
      <c r="F378" s="61"/>
      <c r="G378" s="61">
        <f>G379</f>
        <v>0</v>
      </c>
      <c r="H378" s="61" t="e">
        <f t="shared" si="5"/>
        <v>#DIV/0!</v>
      </c>
    </row>
    <row r="379" spans="1:8" ht="15">
      <c r="A379" s="43"/>
      <c r="B379" s="44"/>
      <c r="C379" s="44"/>
      <c r="D379" s="44">
        <v>3811</v>
      </c>
      <c r="E379" s="82" t="s">
        <v>143</v>
      </c>
      <c r="F379" s="61"/>
      <c r="G379" s="61"/>
      <c r="H379" s="61"/>
    </row>
    <row r="380" spans="1:8" ht="25.5" customHeight="1">
      <c r="A380" s="139"/>
      <c r="B380" s="140"/>
      <c r="C380" s="140"/>
      <c r="D380" s="140"/>
      <c r="E380" s="141" t="s">
        <v>84</v>
      </c>
      <c r="F380" s="13">
        <f>F382</f>
        <v>0</v>
      </c>
      <c r="G380" s="13">
        <f>G382</f>
        <v>0</v>
      </c>
      <c r="H380" s="13" t="e">
        <f t="shared" si="5"/>
        <v>#DIV/0!</v>
      </c>
    </row>
    <row r="381" spans="1:8" ht="18.75" customHeight="1">
      <c r="A381" s="43"/>
      <c r="B381" s="44"/>
      <c r="C381" s="44"/>
      <c r="D381" s="44"/>
      <c r="E381" s="60" t="s">
        <v>85</v>
      </c>
      <c r="F381" s="61"/>
      <c r="G381" s="61"/>
      <c r="H381" s="61"/>
    </row>
    <row r="382" spans="1:8" ht="23.25" customHeight="1">
      <c r="A382" s="54"/>
      <c r="B382" s="55"/>
      <c r="C382" s="55"/>
      <c r="D382" s="55"/>
      <c r="E382" s="65" t="s">
        <v>205</v>
      </c>
      <c r="F382" s="17">
        <f>F383+F390+F396+F402+F411+F418</f>
        <v>0</v>
      </c>
      <c r="G382" s="17">
        <f>G383+G390+G396+G402+G411+G418</f>
        <v>0</v>
      </c>
      <c r="H382" s="17" t="e">
        <f t="shared" si="5"/>
        <v>#DIV/0!</v>
      </c>
    </row>
    <row r="383" spans="1:8" ht="18.75" customHeight="1">
      <c r="A383" s="115"/>
      <c r="B383" s="112"/>
      <c r="C383" s="112"/>
      <c r="D383" s="112"/>
      <c r="E383" s="113" t="s">
        <v>186</v>
      </c>
      <c r="F383" s="114">
        <f>F385</f>
        <v>0</v>
      </c>
      <c r="G383" s="114">
        <f>G385</f>
        <v>0</v>
      </c>
      <c r="H383" s="114" t="e">
        <f t="shared" si="5"/>
        <v>#DIV/0!</v>
      </c>
    </row>
    <row r="384" spans="1:8" ht="15">
      <c r="A384" s="43"/>
      <c r="B384" s="44"/>
      <c r="C384" s="44"/>
      <c r="D384" s="44"/>
      <c r="E384" s="60" t="s">
        <v>302</v>
      </c>
      <c r="F384" s="19"/>
      <c r="G384" s="19"/>
      <c r="H384" s="19"/>
    </row>
    <row r="385" spans="1:8" ht="15">
      <c r="A385" s="58">
        <v>3</v>
      </c>
      <c r="B385" s="44"/>
      <c r="C385" s="44"/>
      <c r="D385" s="44"/>
      <c r="E385" s="78" t="s">
        <v>34</v>
      </c>
      <c r="F385" s="19">
        <f>F386</f>
        <v>0</v>
      </c>
      <c r="G385" s="19">
        <f>G386</f>
        <v>0</v>
      </c>
      <c r="H385" s="19" t="e">
        <f t="shared" si="5"/>
        <v>#DIV/0!</v>
      </c>
    </row>
    <row r="386" spans="1:8" ht="15">
      <c r="A386" s="43"/>
      <c r="B386" s="91">
        <v>37</v>
      </c>
      <c r="C386" s="44"/>
      <c r="D386" s="44"/>
      <c r="E386" s="78" t="s">
        <v>297</v>
      </c>
      <c r="F386" s="19">
        <f>F387</f>
        <v>0</v>
      </c>
      <c r="G386" s="19">
        <f>G387</f>
        <v>0</v>
      </c>
      <c r="H386" s="19" t="e">
        <f t="shared" si="5"/>
        <v>#DIV/0!</v>
      </c>
    </row>
    <row r="387" spans="1:8" ht="26.25">
      <c r="A387" s="43"/>
      <c r="B387" s="44"/>
      <c r="C387" s="44">
        <v>372</v>
      </c>
      <c r="D387" s="44"/>
      <c r="E387" s="82" t="s">
        <v>47</v>
      </c>
      <c r="F387" s="61"/>
      <c r="G387" s="61">
        <f>G388+G389</f>
        <v>0</v>
      </c>
      <c r="H387" s="61" t="e">
        <f t="shared" si="5"/>
        <v>#DIV/0!</v>
      </c>
    </row>
    <row r="388" spans="1:8" ht="15">
      <c r="A388" s="43"/>
      <c r="B388" s="44"/>
      <c r="C388" s="44"/>
      <c r="D388" s="44">
        <v>3721</v>
      </c>
      <c r="E388" s="82" t="s">
        <v>141</v>
      </c>
      <c r="F388" s="61"/>
      <c r="G388" s="61"/>
      <c r="H388" s="61"/>
    </row>
    <row r="389" spans="1:8" ht="15">
      <c r="A389" s="43"/>
      <c r="B389" s="44"/>
      <c r="C389" s="44"/>
      <c r="D389" s="44">
        <v>3722</v>
      </c>
      <c r="E389" s="82" t="s">
        <v>209</v>
      </c>
      <c r="F389" s="61"/>
      <c r="G389" s="61"/>
      <c r="H389" s="61"/>
    </row>
    <row r="390" spans="1:8" ht="27.75" customHeight="1">
      <c r="A390" s="111"/>
      <c r="B390" s="112"/>
      <c r="C390" s="112"/>
      <c r="D390" s="112"/>
      <c r="E390" s="113" t="s">
        <v>177</v>
      </c>
      <c r="F390" s="114">
        <f>F392</f>
        <v>0</v>
      </c>
      <c r="G390" s="114">
        <f>G392</f>
        <v>0</v>
      </c>
      <c r="H390" s="114" t="e">
        <f t="shared" si="5"/>
        <v>#DIV/0!</v>
      </c>
    </row>
    <row r="391" spans="1:8" ht="15">
      <c r="A391" s="43"/>
      <c r="B391" s="44"/>
      <c r="C391" s="44"/>
      <c r="D391" s="44"/>
      <c r="E391" s="60" t="s">
        <v>302</v>
      </c>
      <c r="F391" s="19"/>
      <c r="G391" s="19"/>
      <c r="H391" s="19"/>
    </row>
    <row r="392" spans="1:8" ht="15">
      <c r="A392" s="58">
        <v>3</v>
      </c>
      <c r="B392" s="44"/>
      <c r="C392" s="44"/>
      <c r="D392" s="44"/>
      <c r="E392" s="78" t="s">
        <v>34</v>
      </c>
      <c r="F392" s="19">
        <f>F393</f>
        <v>0</v>
      </c>
      <c r="G392" s="19">
        <f>G393</f>
        <v>0</v>
      </c>
      <c r="H392" s="19" t="e">
        <f t="shared" si="5"/>
        <v>#DIV/0!</v>
      </c>
    </row>
    <row r="393" spans="1:8" ht="15">
      <c r="A393" s="43"/>
      <c r="B393" s="91">
        <v>37</v>
      </c>
      <c r="C393" s="44"/>
      <c r="D393" s="44"/>
      <c r="E393" s="78" t="s">
        <v>297</v>
      </c>
      <c r="F393" s="19">
        <f>F394</f>
        <v>0</v>
      </c>
      <c r="G393" s="19">
        <f>G394</f>
        <v>0</v>
      </c>
      <c r="H393" s="19" t="e">
        <f t="shared" si="5"/>
        <v>#DIV/0!</v>
      </c>
    </row>
    <row r="394" spans="1:8" ht="26.25">
      <c r="A394" s="43"/>
      <c r="B394" s="44"/>
      <c r="C394" s="44">
        <v>372</v>
      </c>
      <c r="D394" s="44"/>
      <c r="E394" s="82" t="s">
        <v>47</v>
      </c>
      <c r="F394" s="61"/>
      <c r="G394" s="61">
        <f>G395</f>
        <v>0</v>
      </c>
      <c r="H394" s="61" t="e">
        <f t="shared" si="5"/>
        <v>#DIV/0!</v>
      </c>
    </row>
    <row r="395" spans="1:8" ht="15">
      <c r="A395" s="43"/>
      <c r="B395" s="44"/>
      <c r="C395" s="44"/>
      <c r="D395" s="44">
        <v>3722</v>
      </c>
      <c r="E395" s="82" t="s">
        <v>209</v>
      </c>
      <c r="F395" s="61"/>
      <c r="G395" s="61"/>
      <c r="H395" s="61"/>
    </row>
    <row r="396" spans="1:8" ht="17.25" customHeight="1">
      <c r="A396" s="115"/>
      <c r="B396" s="112"/>
      <c r="C396" s="112"/>
      <c r="D396" s="112"/>
      <c r="E396" s="113" t="s">
        <v>178</v>
      </c>
      <c r="F396" s="114">
        <f>F398</f>
        <v>0</v>
      </c>
      <c r="G396" s="114">
        <f>G398</f>
        <v>0</v>
      </c>
      <c r="H396" s="114" t="e">
        <f t="shared" si="5"/>
        <v>#DIV/0!</v>
      </c>
    </row>
    <row r="397" spans="1:8" ht="15">
      <c r="A397" s="43"/>
      <c r="B397" s="44"/>
      <c r="C397" s="44"/>
      <c r="D397" s="44"/>
      <c r="E397" s="60" t="s">
        <v>302</v>
      </c>
      <c r="F397" s="19"/>
      <c r="G397" s="19"/>
      <c r="H397" s="19"/>
    </row>
    <row r="398" spans="1:8" ht="15">
      <c r="A398" s="58">
        <v>3</v>
      </c>
      <c r="B398" s="44"/>
      <c r="C398" s="44"/>
      <c r="D398" s="44"/>
      <c r="E398" s="78" t="s">
        <v>34</v>
      </c>
      <c r="F398" s="19">
        <f>F399</f>
        <v>0</v>
      </c>
      <c r="G398" s="19">
        <f>G399</f>
        <v>0</v>
      </c>
      <c r="H398" s="19" t="e">
        <f t="shared" si="5"/>
        <v>#DIV/0!</v>
      </c>
    </row>
    <row r="399" spans="1:8" ht="15">
      <c r="A399" s="43"/>
      <c r="B399" s="91">
        <v>37</v>
      </c>
      <c r="C399" s="44"/>
      <c r="D399" s="44"/>
      <c r="E399" s="78" t="s">
        <v>297</v>
      </c>
      <c r="F399" s="19">
        <f>F400</f>
        <v>0</v>
      </c>
      <c r="G399" s="19">
        <f>G400</f>
        <v>0</v>
      </c>
      <c r="H399" s="19" t="e">
        <f t="shared" si="5"/>
        <v>#DIV/0!</v>
      </c>
    </row>
    <row r="400" spans="1:8" ht="26.25">
      <c r="A400" s="43"/>
      <c r="B400" s="44"/>
      <c r="C400" s="44">
        <v>372</v>
      </c>
      <c r="D400" s="44"/>
      <c r="E400" s="82" t="s">
        <v>47</v>
      </c>
      <c r="F400" s="61"/>
      <c r="G400" s="61">
        <f>G401</f>
        <v>0</v>
      </c>
      <c r="H400" s="61" t="e">
        <f t="shared" si="5"/>
        <v>#DIV/0!</v>
      </c>
    </row>
    <row r="401" spans="1:8" ht="15">
      <c r="A401" s="43"/>
      <c r="B401" s="44"/>
      <c r="C401" s="44"/>
      <c r="D401" s="44">
        <v>3721</v>
      </c>
      <c r="E401" s="82" t="s">
        <v>141</v>
      </c>
      <c r="F401" s="61"/>
      <c r="G401" s="61"/>
      <c r="H401" s="61"/>
    </row>
    <row r="402" spans="1:8" ht="16.5" customHeight="1">
      <c r="A402" s="115"/>
      <c r="B402" s="112"/>
      <c r="C402" s="112"/>
      <c r="D402" s="112"/>
      <c r="E402" s="113" t="s">
        <v>185</v>
      </c>
      <c r="F402" s="114">
        <f>F404</f>
        <v>0</v>
      </c>
      <c r="G402" s="114">
        <f>G404</f>
        <v>0</v>
      </c>
      <c r="H402" s="114" t="e">
        <f t="shared" si="5"/>
        <v>#DIV/0!</v>
      </c>
    </row>
    <row r="403" spans="1:8" ht="15">
      <c r="A403" s="43"/>
      <c r="B403" s="44"/>
      <c r="C403" s="44"/>
      <c r="D403" s="44"/>
      <c r="E403" s="60" t="s">
        <v>302</v>
      </c>
      <c r="F403" s="19"/>
      <c r="G403" s="19"/>
      <c r="H403" s="19"/>
    </row>
    <row r="404" spans="1:8" ht="15">
      <c r="A404" s="58">
        <v>3</v>
      </c>
      <c r="B404" s="44"/>
      <c r="C404" s="44"/>
      <c r="D404" s="44"/>
      <c r="E404" s="78" t="s">
        <v>34</v>
      </c>
      <c r="F404" s="19">
        <f>F405+F408</f>
        <v>0</v>
      </c>
      <c r="G404" s="19">
        <f>G408+G405</f>
        <v>0</v>
      </c>
      <c r="H404" s="19" t="e">
        <f t="shared" si="5"/>
        <v>#DIV/0!</v>
      </c>
    </row>
    <row r="405" spans="1:8" ht="15">
      <c r="A405" s="58"/>
      <c r="B405" s="91">
        <v>37</v>
      </c>
      <c r="C405" s="44"/>
      <c r="D405" s="44"/>
      <c r="E405" s="78" t="s">
        <v>297</v>
      </c>
      <c r="F405" s="19"/>
      <c r="G405" s="19">
        <f>G406</f>
        <v>0</v>
      </c>
      <c r="H405" s="19" t="e">
        <f t="shared" si="5"/>
        <v>#DIV/0!</v>
      </c>
    </row>
    <row r="406" spans="1:8" ht="26.25">
      <c r="A406" s="58"/>
      <c r="B406" s="44"/>
      <c r="C406" s="44">
        <v>372</v>
      </c>
      <c r="D406" s="44"/>
      <c r="E406" s="82" t="s">
        <v>47</v>
      </c>
      <c r="F406" s="61"/>
      <c r="G406" s="19">
        <f>G407</f>
        <v>0</v>
      </c>
      <c r="H406" s="61" t="e">
        <f t="shared" si="5"/>
        <v>#DIV/0!</v>
      </c>
    </row>
    <row r="407" spans="1:8" ht="15">
      <c r="A407" s="58"/>
      <c r="B407" s="44"/>
      <c r="C407" s="44"/>
      <c r="D407" s="44">
        <v>3722</v>
      </c>
      <c r="E407" s="82" t="s">
        <v>209</v>
      </c>
      <c r="F407" s="61"/>
      <c r="G407" s="61"/>
      <c r="H407" s="19"/>
    </row>
    <row r="408" spans="1:8" ht="15">
      <c r="A408" s="43"/>
      <c r="B408" s="91">
        <v>38</v>
      </c>
      <c r="C408" s="44"/>
      <c r="D408" s="44"/>
      <c r="E408" s="78" t="s">
        <v>49</v>
      </c>
      <c r="F408" s="19">
        <f>F409</f>
        <v>0</v>
      </c>
      <c r="G408" s="19">
        <f>G409</f>
        <v>0</v>
      </c>
      <c r="H408" s="19" t="e">
        <f t="shared" si="5"/>
        <v>#DIV/0!</v>
      </c>
    </row>
    <row r="409" spans="1:8" ht="15">
      <c r="A409" s="43"/>
      <c r="B409" s="44"/>
      <c r="C409" s="44">
        <v>381</v>
      </c>
      <c r="D409" s="44"/>
      <c r="E409" s="82" t="s">
        <v>50</v>
      </c>
      <c r="F409" s="61"/>
      <c r="G409" s="61"/>
      <c r="H409" s="61" t="e">
        <f t="shared" si="5"/>
        <v>#DIV/0!</v>
      </c>
    </row>
    <row r="410" spans="1:8" ht="15">
      <c r="A410" s="43"/>
      <c r="B410" s="44"/>
      <c r="C410" s="44"/>
      <c r="D410" s="44">
        <v>3811</v>
      </c>
      <c r="E410" s="82" t="s">
        <v>143</v>
      </c>
      <c r="F410" s="61"/>
      <c r="G410" s="61"/>
      <c r="H410" s="61"/>
    </row>
    <row r="411" spans="1:8" ht="17.25" customHeight="1">
      <c r="A411" s="115"/>
      <c r="B411" s="112"/>
      <c r="C411" s="112"/>
      <c r="D411" s="112"/>
      <c r="E411" s="113" t="s">
        <v>210</v>
      </c>
      <c r="F411" s="114">
        <f>F413</f>
        <v>0</v>
      </c>
      <c r="G411" s="114">
        <f>G413</f>
        <v>0</v>
      </c>
      <c r="H411" s="114" t="e">
        <f t="shared" si="5"/>
        <v>#DIV/0!</v>
      </c>
    </row>
    <row r="412" spans="1:8" ht="15">
      <c r="A412" s="94"/>
      <c r="B412" s="95"/>
      <c r="C412" s="95"/>
      <c r="D412" s="95"/>
      <c r="E412" s="60" t="s">
        <v>302</v>
      </c>
      <c r="F412" s="27"/>
      <c r="G412" s="27"/>
      <c r="H412" s="27"/>
    </row>
    <row r="413" spans="1:8" ht="15">
      <c r="A413" s="58">
        <v>3</v>
      </c>
      <c r="B413" s="44"/>
      <c r="C413" s="44"/>
      <c r="D413" s="44"/>
      <c r="E413" s="78" t="s">
        <v>34</v>
      </c>
      <c r="F413" s="19">
        <f>F414</f>
        <v>0</v>
      </c>
      <c r="G413" s="19">
        <f>G414</f>
        <v>0</v>
      </c>
      <c r="H413" s="19" t="e">
        <f t="shared" si="5"/>
        <v>#DIV/0!</v>
      </c>
    </row>
    <row r="414" spans="1:8" ht="15">
      <c r="A414" s="43"/>
      <c r="B414" s="91">
        <v>38</v>
      </c>
      <c r="C414" s="44"/>
      <c r="D414" s="44"/>
      <c r="E414" s="78" t="s">
        <v>49</v>
      </c>
      <c r="F414" s="19">
        <f>F415</f>
        <v>0</v>
      </c>
      <c r="G414" s="19">
        <f>G415</f>
        <v>0</v>
      </c>
      <c r="H414" s="19" t="e">
        <f t="shared" si="5"/>
        <v>#DIV/0!</v>
      </c>
    </row>
    <row r="415" spans="1:8" ht="15">
      <c r="A415" s="43"/>
      <c r="B415" s="44"/>
      <c r="C415" s="44">
        <v>381</v>
      </c>
      <c r="D415" s="44"/>
      <c r="E415" s="82" t="s">
        <v>50</v>
      </c>
      <c r="F415" s="61"/>
      <c r="G415" s="61">
        <f>SUM(G416+G417)</f>
        <v>0</v>
      </c>
      <c r="H415" s="61" t="e">
        <f t="shared" si="5"/>
        <v>#DIV/0!</v>
      </c>
    </row>
    <row r="416" spans="1:8" ht="15">
      <c r="A416" s="43"/>
      <c r="B416" s="44"/>
      <c r="C416" s="44"/>
      <c r="D416" s="44">
        <v>3811</v>
      </c>
      <c r="E416" s="82" t="s">
        <v>143</v>
      </c>
      <c r="F416" s="61"/>
      <c r="G416" s="61"/>
      <c r="H416" s="61"/>
    </row>
    <row r="417" spans="1:8" ht="15">
      <c r="A417" s="43"/>
      <c r="B417" s="44"/>
      <c r="C417" s="44"/>
      <c r="D417" s="44">
        <v>3812</v>
      </c>
      <c r="E417" s="82" t="s">
        <v>232</v>
      </c>
      <c r="F417" s="61"/>
      <c r="G417" s="61"/>
      <c r="H417" s="61"/>
    </row>
    <row r="418" spans="1:8" ht="15">
      <c r="A418" s="115"/>
      <c r="B418" s="112"/>
      <c r="C418" s="112"/>
      <c r="D418" s="112"/>
      <c r="E418" s="113" t="s">
        <v>179</v>
      </c>
      <c r="F418" s="114">
        <f>F420</f>
        <v>0</v>
      </c>
      <c r="G418" s="114">
        <f>G420</f>
        <v>0</v>
      </c>
      <c r="H418" s="114" t="e">
        <f t="shared" si="5"/>
        <v>#DIV/0!</v>
      </c>
    </row>
    <row r="419" spans="1:8" ht="15">
      <c r="A419" s="94"/>
      <c r="B419" s="95"/>
      <c r="C419" s="95"/>
      <c r="D419" s="95"/>
      <c r="E419" s="60" t="s">
        <v>300</v>
      </c>
      <c r="F419" s="27"/>
      <c r="G419" s="27"/>
      <c r="H419" s="27"/>
    </row>
    <row r="420" spans="1:8" ht="15">
      <c r="A420" s="58">
        <v>3</v>
      </c>
      <c r="B420" s="44"/>
      <c r="C420" s="44"/>
      <c r="D420" s="44"/>
      <c r="E420" s="78" t="s">
        <v>34</v>
      </c>
      <c r="F420" s="19">
        <f>F421</f>
        <v>0</v>
      </c>
      <c r="G420" s="19">
        <f>G421</f>
        <v>0</v>
      </c>
      <c r="H420" s="19" t="e">
        <f t="shared" si="5"/>
        <v>#DIV/0!</v>
      </c>
    </row>
    <row r="421" spans="1:8" ht="15">
      <c r="A421" s="43"/>
      <c r="B421" s="91">
        <v>37</v>
      </c>
      <c r="C421" s="44"/>
      <c r="D421" s="44"/>
      <c r="E421" s="78" t="s">
        <v>297</v>
      </c>
      <c r="F421" s="19">
        <f>F422</f>
        <v>0</v>
      </c>
      <c r="G421" s="19"/>
      <c r="H421" s="19" t="e">
        <f t="shared" si="5"/>
        <v>#DIV/0!</v>
      </c>
    </row>
    <row r="422" spans="1:8" ht="26.25">
      <c r="A422" s="43"/>
      <c r="B422" s="44"/>
      <c r="C422" s="44">
        <v>372</v>
      </c>
      <c r="D422" s="44"/>
      <c r="E422" s="82" t="s">
        <v>47</v>
      </c>
      <c r="F422" s="61"/>
      <c r="G422" s="61"/>
      <c r="H422" s="61" t="e">
        <f t="shared" si="5"/>
        <v>#DIV/0!</v>
      </c>
    </row>
    <row r="423" spans="1:8" ht="15">
      <c r="A423" s="43"/>
      <c r="B423" s="44"/>
      <c r="C423" s="44"/>
      <c r="D423" s="44">
        <v>3721</v>
      </c>
      <c r="E423" s="82" t="s">
        <v>141</v>
      </c>
      <c r="F423" s="61"/>
      <c r="G423" s="61"/>
      <c r="H423" s="61"/>
    </row>
    <row r="424" spans="1:8" ht="15.75">
      <c r="A424" s="139"/>
      <c r="B424" s="140"/>
      <c r="C424" s="140"/>
      <c r="D424" s="140"/>
      <c r="E424" s="141" t="s">
        <v>86</v>
      </c>
      <c r="F424" s="13">
        <f>F426</f>
        <v>0</v>
      </c>
      <c r="G424" s="13">
        <f>G426</f>
        <v>0</v>
      </c>
      <c r="H424" s="13" t="e">
        <f t="shared" si="5"/>
        <v>#DIV/0!</v>
      </c>
    </row>
    <row r="425" spans="1:8" ht="15">
      <c r="A425" s="94"/>
      <c r="B425" s="95"/>
      <c r="C425" s="95"/>
      <c r="D425" s="95"/>
      <c r="E425" s="60" t="s">
        <v>81</v>
      </c>
      <c r="F425" s="116"/>
      <c r="G425" s="116"/>
      <c r="H425" s="116"/>
    </row>
    <row r="426" spans="1:8" ht="24.75" customHeight="1">
      <c r="A426" s="54"/>
      <c r="B426" s="55"/>
      <c r="C426" s="55"/>
      <c r="D426" s="55"/>
      <c r="E426" s="65" t="s">
        <v>180</v>
      </c>
      <c r="F426" s="17">
        <f>F427</f>
        <v>0</v>
      </c>
      <c r="G426" s="17">
        <f>G427</f>
        <v>0</v>
      </c>
      <c r="H426" s="17" t="e">
        <f t="shared" si="5"/>
        <v>#DIV/0!</v>
      </c>
    </row>
    <row r="427" spans="1:8" ht="18" customHeight="1">
      <c r="A427" s="92"/>
      <c r="B427" s="93"/>
      <c r="C427" s="93"/>
      <c r="D427" s="93"/>
      <c r="E427" s="69" t="s">
        <v>181</v>
      </c>
      <c r="F427" s="85">
        <f>SUM(F430+F434)</f>
        <v>0</v>
      </c>
      <c r="G427" s="85">
        <f>SUM(G430+G434)</f>
        <v>0</v>
      </c>
      <c r="H427" s="85" t="e">
        <f t="shared" si="5"/>
        <v>#DIV/0!</v>
      </c>
    </row>
    <row r="428" spans="1:8" ht="18" customHeight="1">
      <c r="A428" s="43"/>
      <c r="B428" s="44"/>
      <c r="C428" s="44"/>
      <c r="D428" s="44"/>
      <c r="E428" s="504" t="s">
        <v>302</v>
      </c>
      <c r="F428" s="19"/>
      <c r="G428" s="19"/>
      <c r="H428" s="19"/>
    </row>
    <row r="429" spans="1:8" ht="15">
      <c r="A429" s="43"/>
      <c r="B429" s="44"/>
      <c r="C429" s="44"/>
      <c r="D429" s="44"/>
      <c r="E429" s="60" t="s">
        <v>301</v>
      </c>
      <c r="F429" s="19"/>
      <c r="G429" s="19"/>
      <c r="H429" s="19"/>
    </row>
    <row r="430" spans="1:8" ht="15">
      <c r="A430" s="58">
        <v>3</v>
      </c>
      <c r="B430" s="44"/>
      <c r="C430" s="44"/>
      <c r="D430" s="44"/>
      <c r="E430" s="78" t="s">
        <v>34</v>
      </c>
      <c r="F430" s="19">
        <f>F431</f>
        <v>0</v>
      </c>
      <c r="G430" s="19">
        <f>G431</f>
        <v>0</v>
      </c>
      <c r="H430" s="19" t="e">
        <f t="shared" si="5"/>
        <v>#DIV/0!</v>
      </c>
    </row>
    <row r="431" spans="1:8" ht="15">
      <c r="A431" s="43"/>
      <c r="B431" s="91">
        <v>38</v>
      </c>
      <c r="C431" s="44"/>
      <c r="D431" s="44"/>
      <c r="E431" s="78" t="s">
        <v>49</v>
      </c>
      <c r="F431" s="19">
        <f>F432</f>
        <v>0</v>
      </c>
      <c r="G431" s="19"/>
      <c r="H431" s="19" t="e">
        <f aca="true" t="shared" si="6" ref="H431:H449">G431/F431*100</f>
        <v>#DIV/0!</v>
      </c>
    </row>
    <row r="432" spans="1:8" ht="15">
      <c r="A432" s="43"/>
      <c r="B432" s="44"/>
      <c r="C432" s="44">
        <v>381</v>
      </c>
      <c r="D432" s="44"/>
      <c r="E432" s="82" t="s">
        <v>50</v>
      </c>
      <c r="F432" s="61"/>
      <c r="G432" s="61"/>
      <c r="H432" s="61" t="e">
        <f t="shared" si="6"/>
        <v>#DIV/0!</v>
      </c>
    </row>
    <row r="433" spans="1:8" ht="15">
      <c r="A433" s="43"/>
      <c r="B433" s="44"/>
      <c r="C433" s="44"/>
      <c r="D433" s="44">
        <v>3811</v>
      </c>
      <c r="E433" s="82" t="s">
        <v>143</v>
      </c>
      <c r="F433" s="61"/>
      <c r="G433" s="61"/>
      <c r="H433" s="61"/>
    </row>
    <row r="434" spans="1:8" ht="15">
      <c r="A434" s="58">
        <v>4</v>
      </c>
      <c r="B434" s="44"/>
      <c r="C434" s="44"/>
      <c r="D434" s="44"/>
      <c r="E434" s="78" t="s">
        <v>53</v>
      </c>
      <c r="F434" s="19">
        <f>F435</f>
        <v>0</v>
      </c>
      <c r="G434" s="19"/>
      <c r="H434" s="19" t="e">
        <f t="shared" si="6"/>
        <v>#DIV/0!</v>
      </c>
    </row>
    <row r="435" spans="1:8" ht="15">
      <c r="A435" s="43"/>
      <c r="B435" s="91">
        <v>41</v>
      </c>
      <c r="C435" s="44"/>
      <c r="D435" s="44"/>
      <c r="E435" s="78" t="s">
        <v>53</v>
      </c>
      <c r="F435" s="19">
        <f>F436</f>
        <v>0</v>
      </c>
      <c r="G435" s="19"/>
      <c r="H435" s="19" t="e">
        <f t="shared" si="6"/>
        <v>#DIV/0!</v>
      </c>
    </row>
    <row r="436" spans="1:8" ht="15">
      <c r="A436" s="43"/>
      <c r="B436" s="44"/>
      <c r="C436" s="44">
        <v>411</v>
      </c>
      <c r="D436" s="44"/>
      <c r="E436" s="82" t="s">
        <v>87</v>
      </c>
      <c r="F436" s="61"/>
      <c r="G436" s="61"/>
      <c r="H436" s="61" t="e">
        <f t="shared" si="6"/>
        <v>#DIV/0!</v>
      </c>
    </row>
    <row r="437" spans="1:8" ht="15">
      <c r="A437" s="43"/>
      <c r="B437" s="44"/>
      <c r="C437" s="44"/>
      <c r="D437" s="44">
        <v>4111</v>
      </c>
      <c r="E437" s="82" t="s">
        <v>208</v>
      </c>
      <c r="F437" s="61"/>
      <c r="G437" s="61"/>
      <c r="H437" s="61"/>
    </row>
    <row r="438" spans="1:8" ht="21.75" customHeight="1">
      <c r="A438" s="142"/>
      <c r="B438" s="143"/>
      <c r="C438" s="143"/>
      <c r="D438" s="143"/>
      <c r="E438" s="141" t="s">
        <v>88</v>
      </c>
      <c r="F438" s="13">
        <f>F440</f>
        <v>0</v>
      </c>
      <c r="G438" s="13">
        <f>G440</f>
        <v>0</v>
      </c>
      <c r="H438" s="13" t="e">
        <f t="shared" si="6"/>
        <v>#DIV/0!</v>
      </c>
    </row>
    <row r="439" spans="1:8" ht="15">
      <c r="A439" s="43"/>
      <c r="B439" s="44"/>
      <c r="C439" s="44"/>
      <c r="D439" s="44"/>
      <c r="E439" s="60" t="s">
        <v>89</v>
      </c>
      <c r="F439" s="61"/>
      <c r="G439" s="61"/>
      <c r="H439" s="61"/>
    </row>
    <row r="440" spans="1:8" ht="30">
      <c r="A440" s="54"/>
      <c r="B440" s="55"/>
      <c r="C440" s="55"/>
      <c r="D440" s="55"/>
      <c r="E440" s="65" t="s">
        <v>182</v>
      </c>
      <c r="F440" s="17">
        <f>F441</f>
        <v>0</v>
      </c>
      <c r="G440" s="17">
        <f>G441</f>
        <v>0</v>
      </c>
      <c r="H440" s="17" t="e">
        <f t="shared" si="6"/>
        <v>#DIV/0!</v>
      </c>
    </row>
    <row r="441" spans="1:8" ht="17.25" customHeight="1">
      <c r="A441" s="92"/>
      <c r="B441" s="93"/>
      <c r="C441" s="93"/>
      <c r="D441" s="93"/>
      <c r="E441" s="144" t="s">
        <v>183</v>
      </c>
      <c r="F441" s="85">
        <f>F443</f>
        <v>0</v>
      </c>
      <c r="G441" s="85">
        <f>G443</f>
        <v>0</v>
      </c>
      <c r="H441" s="85" t="e">
        <f t="shared" si="6"/>
        <v>#DIV/0!</v>
      </c>
    </row>
    <row r="442" spans="1:8" ht="15">
      <c r="A442" s="43"/>
      <c r="B442" s="44"/>
      <c r="C442" s="44"/>
      <c r="D442" s="44"/>
      <c r="E442" s="60" t="s">
        <v>302</v>
      </c>
      <c r="F442" s="27"/>
      <c r="G442" s="27"/>
      <c r="H442" s="27"/>
    </row>
    <row r="443" spans="1:8" ht="15">
      <c r="A443" s="58">
        <v>3</v>
      </c>
      <c r="B443" s="44"/>
      <c r="C443" s="44"/>
      <c r="D443" s="44"/>
      <c r="E443" s="78" t="s">
        <v>34</v>
      </c>
      <c r="F443" s="19">
        <f>F444+F448</f>
        <v>0</v>
      </c>
      <c r="G443" s="19">
        <f>G444+G448</f>
        <v>0</v>
      </c>
      <c r="H443" s="19" t="e">
        <f t="shared" si="6"/>
        <v>#DIV/0!</v>
      </c>
    </row>
    <row r="444" spans="1:8" ht="15">
      <c r="A444" s="43"/>
      <c r="B444" s="91">
        <v>32</v>
      </c>
      <c r="C444" s="44"/>
      <c r="D444" s="44"/>
      <c r="E444" s="78" t="s">
        <v>39</v>
      </c>
      <c r="F444" s="19">
        <f>F445+F447</f>
        <v>0</v>
      </c>
      <c r="G444" s="19">
        <f>G445+G447</f>
        <v>0</v>
      </c>
      <c r="H444" s="19" t="e">
        <f t="shared" si="6"/>
        <v>#DIV/0!</v>
      </c>
    </row>
    <row r="445" spans="1:8" ht="15">
      <c r="A445" s="43"/>
      <c r="B445" s="91"/>
      <c r="C445" s="44">
        <v>322</v>
      </c>
      <c r="D445" s="44"/>
      <c r="E445" s="82" t="s">
        <v>41</v>
      </c>
      <c r="F445" s="61"/>
      <c r="G445" s="61"/>
      <c r="H445" s="61" t="e">
        <f t="shared" si="6"/>
        <v>#DIV/0!</v>
      </c>
    </row>
    <row r="446" spans="1:8" ht="15">
      <c r="A446" s="43"/>
      <c r="B446" s="91"/>
      <c r="C446" s="44"/>
      <c r="D446" s="44">
        <v>3223</v>
      </c>
      <c r="E446" s="82" t="s">
        <v>124</v>
      </c>
      <c r="F446" s="61"/>
      <c r="G446" s="61"/>
      <c r="H446" s="19"/>
    </row>
    <row r="447" spans="1:8" ht="15">
      <c r="A447" s="58"/>
      <c r="B447" s="44"/>
      <c r="C447" s="44">
        <v>329</v>
      </c>
      <c r="D447" s="44"/>
      <c r="E447" s="82" t="s">
        <v>44</v>
      </c>
      <c r="F447" s="61"/>
      <c r="G447" s="61">
        <v>0</v>
      </c>
      <c r="H447" s="61" t="e">
        <f t="shared" si="6"/>
        <v>#DIV/0!</v>
      </c>
    </row>
    <row r="448" spans="1:8" ht="15">
      <c r="A448" s="43"/>
      <c r="B448" s="91">
        <v>38</v>
      </c>
      <c r="C448" s="44"/>
      <c r="D448" s="44"/>
      <c r="E448" s="145" t="s">
        <v>49</v>
      </c>
      <c r="F448" s="19">
        <f>F449</f>
        <v>0</v>
      </c>
      <c r="G448" s="19"/>
      <c r="H448" s="19" t="e">
        <f t="shared" si="6"/>
        <v>#DIV/0!</v>
      </c>
    </row>
    <row r="449" spans="1:8" ht="15">
      <c r="A449" s="43"/>
      <c r="B449" s="91"/>
      <c r="C449" s="44">
        <v>381</v>
      </c>
      <c r="D449" s="44"/>
      <c r="E449" s="106" t="s">
        <v>50</v>
      </c>
      <c r="F449" s="61"/>
      <c r="G449" s="61"/>
      <c r="H449" s="61" t="e">
        <f t="shared" si="6"/>
        <v>#DIV/0!</v>
      </c>
    </row>
    <row r="450" spans="1:8" ht="15">
      <c r="A450" s="43"/>
      <c r="B450" s="91"/>
      <c r="C450" s="44"/>
      <c r="D450" s="44">
        <v>3811</v>
      </c>
      <c r="E450" s="82" t="s">
        <v>143</v>
      </c>
      <c r="F450" s="61"/>
      <c r="G450" s="61"/>
      <c r="H450" s="61"/>
    </row>
    <row r="453" spans="1:5" ht="15">
      <c r="A453" s="146"/>
      <c r="C453" s="147"/>
      <c r="D453" s="147"/>
      <c r="E453" s="148"/>
    </row>
    <row r="454" spans="1:4" ht="15">
      <c r="A454" s="149"/>
      <c r="C454" s="150"/>
      <c r="D454" s="150"/>
    </row>
    <row r="455" spans="1:4" ht="15">
      <c r="A455" s="149"/>
      <c r="C455" s="150"/>
      <c r="D455" s="150"/>
    </row>
    <row r="456" spans="1:4" ht="15.75">
      <c r="A456" s="151"/>
      <c r="B456" s="152"/>
      <c r="C456" s="150"/>
      <c r="D456" s="150"/>
    </row>
    <row r="457" spans="1:4" ht="15">
      <c r="A457" s="149"/>
      <c r="B457" s="152"/>
      <c r="C457" s="150"/>
      <c r="D457" s="150"/>
    </row>
    <row r="458" spans="1:5" ht="15">
      <c r="A458"/>
      <c r="C458" s="150"/>
      <c r="D458" s="150"/>
      <c r="E458" s="153"/>
    </row>
    <row r="459" spans="1:4" ht="15">
      <c r="A459" s="149"/>
      <c r="C459" s="150"/>
      <c r="D459" s="150"/>
    </row>
    <row r="460" spans="1:4" ht="15">
      <c r="A460"/>
      <c r="C460" s="150"/>
      <c r="D460" s="150"/>
    </row>
    <row r="461" spans="1:4" ht="15">
      <c r="A461"/>
      <c r="B461" s="154"/>
      <c r="C461" s="150"/>
      <c r="D461" s="150"/>
    </row>
    <row r="462" spans="1:4" ht="15">
      <c r="A462"/>
      <c r="C462" s="150"/>
      <c r="D462" s="150"/>
    </row>
    <row r="463" spans="1:4" ht="15">
      <c r="A463"/>
      <c r="C463" s="150"/>
      <c r="D463" s="150"/>
    </row>
    <row r="464" spans="1:4" ht="15">
      <c r="A464"/>
      <c r="C464" s="150"/>
      <c r="D464" s="150"/>
    </row>
    <row r="465" spans="1:7" ht="15">
      <c r="A465"/>
      <c r="C465" s="150"/>
      <c r="D465" s="150"/>
      <c r="E465" s="28"/>
      <c r="G465" s="28"/>
    </row>
    <row r="466" spans="1:7" ht="15">
      <c r="A466"/>
      <c r="C466" s="150"/>
      <c r="D466" s="150"/>
      <c r="E466" s="28"/>
      <c r="G466" s="28"/>
    </row>
    <row r="475" ht="15">
      <c r="E475">
        <v>13</v>
      </c>
    </row>
  </sheetData>
  <sheetProtection selectLockedCells="1" selectUnlockedCells="1"/>
  <mergeCells count="6">
    <mergeCell ref="A19:I19"/>
    <mergeCell ref="A21:E21"/>
    <mergeCell ref="A2:H2"/>
    <mergeCell ref="A3:H3"/>
    <mergeCell ref="A4:H4"/>
    <mergeCell ref="A1:I1"/>
  </mergeCells>
  <printOptions/>
  <pageMargins left="0.5905511811023623" right="0.2362204724409449" top="0.3937007874015748" bottom="0.1968503937007874" header="0.5118110236220472" footer="0.5118110236220472"/>
  <pageSetup fitToHeight="0" fitToWidth="1" horizontalDpi="300" verticalDpi="300" orientation="portrait" paperSize="9" scale="76" r:id="rId1"/>
  <rowBreaks count="7" manualBreakCount="7">
    <brk id="85" max="7" man="1"/>
    <brk id="150" max="7" man="1"/>
    <brk id="211" max="7" man="1"/>
    <brk id="268" max="7" man="1"/>
    <brk id="327" max="7" man="1"/>
    <brk id="386" max="7" man="1"/>
    <brk id="44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view="pageBreakPreview" zoomScale="90" zoomScaleSheetLayoutView="90" zoomScalePageLayoutView="0" workbookViewId="0" topLeftCell="A1">
      <selection activeCell="I17" sqref="A2:M17"/>
    </sheetView>
  </sheetViews>
  <sheetFormatPr defaultColWidth="9.140625" defaultRowHeight="15"/>
  <cols>
    <col min="3" max="3" width="9.57421875" style="0" customWidth="1"/>
    <col min="9" max="9" width="88.7109375" style="0" customWidth="1"/>
    <col min="10" max="10" width="0.2890625" style="0" customWidth="1"/>
    <col min="11" max="11" width="20.00390625" style="0" hidden="1" customWidth="1"/>
    <col min="12" max="12" width="0.13671875" style="0" customWidth="1"/>
    <col min="13" max="13" width="0" style="0" hidden="1" customWidth="1"/>
  </cols>
  <sheetData>
    <row r="1" ht="18" customHeight="1"/>
    <row r="2" spans="1:13" ht="16.5" customHeight="1">
      <c r="A2" s="660" t="s">
        <v>153</v>
      </c>
      <c r="B2" s="661"/>
      <c r="C2" s="661"/>
      <c r="D2" s="661"/>
      <c r="E2" s="661"/>
      <c r="F2" s="661"/>
      <c r="G2" s="661"/>
      <c r="H2" s="661"/>
      <c r="I2" s="661"/>
      <c r="J2" s="196"/>
      <c r="K2" s="196"/>
      <c r="L2" s="196"/>
      <c r="M2" s="196"/>
    </row>
    <row r="3" spans="1:13" ht="50.25" customHeight="1">
      <c r="A3" s="669" t="s">
        <v>378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196"/>
      <c r="M3" s="196"/>
    </row>
    <row r="4" spans="1:13" ht="15.7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5.75">
      <c r="A5" s="660" t="s">
        <v>154</v>
      </c>
      <c r="B5" s="661"/>
      <c r="C5" s="661"/>
      <c r="D5" s="661"/>
      <c r="E5" s="661"/>
      <c r="F5" s="661"/>
      <c r="G5" s="661"/>
      <c r="H5" s="661"/>
      <c r="I5" s="661"/>
      <c r="J5" s="196"/>
      <c r="K5" s="196"/>
      <c r="L5" s="196"/>
      <c r="M5" s="196"/>
    </row>
    <row r="6" spans="1:13" ht="2.25" customHeight="1">
      <c r="A6" s="659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196"/>
      <c r="M6" s="196"/>
    </row>
    <row r="7" spans="1:13" ht="81.75" customHeight="1">
      <c r="A7" s="668" t="s">
        <v>379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196"/>
      <c r="M7" s="196"/>
    </row>
    <row r="8" spans="1:13" ht="31.5" customHeight="1">
      <c r="A8" s="657" t="s">
        <v>228</v>
      </c>
      <c r="B8" s="658"/>
      <c r="C8" s="658"/>
      <c r="D8" s="658"/>
      <c r="E8" s="658"/>
      <c r="F8" s="658"/>
      <c r="G8" s="658"/>
      <c r="H8" s="658"/>
      <c r="I8" s="658"/>
      <c r="J8" s="256"/>
      <c r="K8" s="256"/>
      <c r="L8" s="196"/>
      <c r="M8" s="196"/>
    </row>
    <row r="9" spans="1:13" ht="28.5" customHeight="1">
      <c r="A9" s="660" t="s">
        <v>155</v>
      </c>
      <c r="B9" s="661"/>
      <c r="C9" s="661"/>
      <c r="D9" s="661"/>
      <c r="E9" s="661"/>
      <c r="F9" s="661"/>
      <c r="G9" s="661"/>
      <c r="H9" s="661"/>
      <c r="I9" s="661"/>
      <c r="J9" s="196"/>
      <c r="K9" s="196"/>
      <c r="L9" s="196"/>
      <c r="M9" s="196"/>
    </row>
    <row r="10" spans="1:13" ht="5.25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1:13" ht="34.5" customHeight="1">
      <c r="A11" s="670" t="s">
        <v>389</v>
      </c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0"/>
    </row>
    <row r="12" spans="1:13" ht="15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</row>
    <row r="13" spans="1:13" ht="1.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</row>
    <row r="14" spans="1:13" ht="7.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</row>
    <row r="15" spans="1:13" ht="15.75">
      <c r="A15" s="620" t="s">
        <v>380</v>
      </c>
      <c r="B15" s="620"/>
      <c r="C15" s="620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16.5" customHeight="1">
      <c r="A16" s="620" t="s">
        <v>381</v>
      </c>
      <c r="B16" s="620"/>
      <c r="C16" s="620"/>
      <c r="D16" s="196"/>
      <c r="E16" s="196"/>
      <c r="F16" s="196"/>
      <c r="G16" s="196"/>
      <c r="H16" s="196"/>
      <c r="I16" s="621" t="s">
        <v>390</v>
      </c>
      <c r="J16" s="196"/>
      <c r="K16" s="196"/>
      <c r="L16" s="196"/>
      <c r="M16" s="196"/>
    </row>
    <row r="17" spans="1:13" ht="15.75">
      <c r="A17" s="620" t="s">
        <v>392</v>
      </c>
      <c r="B17" s="620"/>
      <c r="C17" s="620"/>
      <c r="D17" s="196"/>
      <c r="E17" s="196"/>
      <c r="F17" s="196"/>
      <c r="G17" s="196"/>
      <c r="H17" s="196"/>
      <c r="I17" s="621" t="s">
        <v>391</v>
      </c>
      <c r="J17" s="196"/>
      <c r="K17" s="196"/>
      <c r="L17" s="196"/>
      <c r="M17" s="196"/>
    </row>
    <row r="18" spans="1:13" ht="15.7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</row>
  </sheetData>
  <sheetProtection selectLockedCells="1" selectUnlockedCells="1"/>
  <mergeCells count="8">
    <mergeCell ref="A8:I8"/>
    <mergeCell ref="A11:M11"/>
    <mergeCell ref="A3:K3"/>
    <mergeCell ref="A6:K6"/>
    <mergeCell ref="A7:K7"/>
    <mergeCell ref="A2:I2"/>
    <mergeCell ref="A5:I5"/>
    <mergeCell ref="A9:I9"/>
  </mergeCells>
  <printOptions horizontalCentered="1"/>
  <pageMargins left="0.7" right="0.7" top="0.75" bottom="0.75" header="0.3" footer="0.3"/>
  <pageSetup fitToHeight="0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90" zoomScalePageLayoutView="0" workbookViewId="0" topLeftCell="A1">
      <selection activeCell="D36" sqref="D36"/>
    </sheetView>
  </sheetViews>
  <sheetFormatPr defaultColWidth="9.140625" defaultRowHeight="15"/>
  <cols>
    <col min="1" max="1" width="7.00390625" style="0" customWidth="1"/>
    <col min="2" max="2" width="61.57421875" style="0" customWidth="1"/>
    <col min="3" max="3" width="12.140625" style="0" customWidth="1"/>
    <col min="4" max="4" width="10.7109375" style="0" customWidth="1"/>
  </cols>
  <sheetData>
    <row r="1" spans="1:4" ht="24" customHeight="1">
      <c r="A1" s="662" t="s">
        <v>373</v>
      </c>
      <c r="B1" s="663"/>
      <c r="C1" s="663"/>
      <c r="D1" s="663"/>
    </row>
    <row r="2" spans="1:4" ht="6.75" customHeight="1">
      <c r="A2" s="224"/>
      <c r="B2" s="224"/>
      <c r="C2" s="224"/>
      <c r="D2" s="224"/>
    </row>
    <row r="3" spans="1:4" ht="1.5" customHeight="1">
      <c r="A3" s="224"/>
      <c r="B3" s="224"/>
      <c r="C3" s="224"/>
      <c r="D3" s="224"/>
    </row>
    <row r="4" spans="1:4" ht="24">
      <c r="A4" s="225" t="s">
        <v>215</v>
      </c>
      <c r="B4" s="226" t="s">
        <v>216</v>
      </c>
      <c r="C4" s="227" t="s">
        <v>385</v>
      </c>
      <c r="D4" s="222" t="s">
        <v>386</v>
      </c>
    </row>
    <row r="5" spans="1:4" ht="15">
      <c r="A5" s="228"/>
      <c r="B5" s="229" t="s">
        <v>90</v>
      </c>
      <c r="C5" s="230">
        <f>SUM(C7+C9+C11+C29)</f>
        <v>0</v>
      </c>
      <c r="D5" s="230">
        <f>SUM(D7+D9+D11+D29)</f>
        <v>0</v>
      </c>
    </row>
    <row r="6" spans="1:4" ht="15">
      <c r="A6" s="228"/>
      <c r="B6" s="231"/>
      <c r="C6" s="232"/>
      <c r="D6" s="232"/>
    </row>
    <row r="7" spans="1:4" ht="18" customHeight="1">
      <c r="A7" s="228"/>
      <c r="B7" s="233" t="s">
        <v>349</v>
      </c>
      <c r="C7" s="234"/>
      <c r="D7" s="234"/>
    </row>
    <row r="8" spans="1:4" ht="15">
      <c r="A8" s="228">
        <v>422</v>
      </c>
      <c r="B8" s="235" t="s">
        <v>350</v>
      </c>
      <c r="C8" s="236"/>
      <c r="D8" s="236"/>
    </row>
    <row r="9" spans="1:4" ht="15">
      <c r="A9" s="228"/>
      <c r="B9" s="233" t="s">
        <v>351</v>
      </c>
      <c r="C9" s="234"/>
      <c r="D9" s="234"/>
    </row>
    <row r="10" spans="1:4" ht="25.5">
      <c r="A10" s="228">
        <v>422</v>
      </c>
      <c r="B10" s="235" t="s">
        <v>352</v>
      </c>
      <c r="C10" s="236"/>
      <c r="D10" s="236"/>
    </row>
    <row r="11" spans="1:4" ht="15">
      <c r="A11" s="228"/>
      <c r="B11" s="233" t="s">
        <v>353</v>
      </c>
      <c r="C11" s="234"/>
      <c r="D11" s="234"/>
    </row>
    <row r="12" spans="1:4" ht="15">
      <c r="A12" s="228">
        <v>421</v>
      </c>
      <c r="B12" s="232" t="s">
        <v>354</v>
      </c>
      <c r="C12" s="237"/>
      <c r="D12" s="237"/>
    </row>
    <row r="13" spans="1:4" ht="15">
      <c r="A13" s="228">
        <v>421</v>
      </c>
      <c r="B13" s="232" t="s">
        <v>355</v>
      </c>
      <c r="C13" s="237"/>
      <c r="D13" s="237"/>
    </row>
    <row r="14" spans="1:4" ht="15">
      <c r="A14" s="228">
        <v>421</v>
      </c>
      <c r="B14" s="232" t="s">
        <v>356</v>
      </c>
      <c r="C14" s="237"/>
      <c r="D14" s="237"/>
    </row>
    <row r="15" spans="1:4" ht="15">
      <c r="A15" s="228">
        <v>451</v>
      </c>
      <c r="B15" s="232" t="s">
        <v>357</v>
      </c>
      <c r="C15" s="237"/>
      <c r="D15" s="237"/>
    </row>
    <row r="16" spans="1:4" ht="15">
      <c r="A16" s="228">
        <v>421</v>
      </c>
      <c r="B16" s="232" t="s">
        <v>360</v>
      </c>
      <c r="C16" s="237"/>
      <c r="D16" s="237"/>
    </row>
    <row r="17" spans="1:4" ht="15">
      <c r="A17" s="228">
        <v>421</v>
      </c>
      <c r="B17" s="232" t="s">
        <v>358</v>
      </c>
      <c r="C17" s="237"/>
      <c r="D17" s="237"/>
    </row>
    <row r="18" spans="1:4" ht="22.5" customHeight="1" hidden="1">
      <c r="A18" s="228"/>
      <c r="B18" s="244" t="s">
        <v>217</v>
      </c>
      <c r="C18" s="238">
        <f>SUM(C19:C20)</f>
        <v>0</v>
      </c>
      <c r="D18" s="238">
        <f>SUM(D19:D19)</f>
        <v>0</v>
      </c>
    </row>
    <row r="19" spans="1:4" ht="26.25" hidden="1">
      <c r="A19" s="228">
        <v>386</v>
      </c>
      <c r="B19" s="242" t="s">
        <v>257</v>
      </c>
      <c r="C19" s="237"/>
      <c r="D19" s="237"/>
    </row>
    <row r="20" spans="1:4" ht="26.25" hidden="1">
      <c r="A20" s="228">
        <v>421</v>
      </c>
      <c r="B20" s="242" t="s">
        <v>260</v>
      </c>
      <c r="C20" s="237"/>
      <c r="D20" s="237"/>
    </row>
    <row r="21" spans="1:4" ht="20.25" customHeight="1" hidden="1">
      <c r="A21" s="228"/>
      <c r="B21" s="239" t="s">
        <v>258</v>
      </c>
      <c r="C21" s="240">
        <f>SUM(C22:C28)</f>
        <v>0</v>
      </c>
      <c r="D21" s="240">
        <f>SUM(D22:D28)</f>
        <v>0</v>
      </c>
    </row>
    <row r="22" spans="1:4" ht="15" hidden="1">
      <c r="A22" s="228">
        <v>426</v>
      </c>
      <c r="B22" s="232" t="s">
        <v>218</v>
      </c>
      <c r="C22" s="241"/>
      <c r="D22" s="241"/>
    </row>
    <row r="23" spans="1:4" ht="26.25" hidden="1">
      <c r="A23" s="228">
        <v>426</v>
      </c>
      <c r="B23" s="232" t="s">
        <v>219</v>
      </c>
      <c r="C23" s="241"/>
      <c r="D23" s="241"/>
    </row>
    <row r="24" spans="1:4" ht="26.25" hidden="1">
      <c r="A24" s="228">
        <v>426</v>
      </c>
      <c r="B24" s="232" t="s">
        <v>162</v>
      </c>
      <c r="C24" s="241"/>
      <c r="D24" s="241"/>
    </row>
    <row r="25" spans="1:4" ht="26.25" hidden="1">
      <c r="A25" s="228">
        <v>426</v>
      </c>
      <c r="B25" s="242" t="s">
        <v>163</v>
      </c>
      <c r="C25" s="237"/>
      <c r="D25" s="237"/>
    </row>
    <row r="26" spans="1:4" ht="26.25" hidden="1">
      <c r="A26" s="228">
        <v>422</v>
      </c>
      <c r="B26" s="242" t="s">
        <v>164</v>
      </c>
      <c r="C26" s="237"/>
      <c r="D26" s="237"/>
    </row>
    <row r="27" spans="1:4" ht="26.25" hidden="1">
      <c r="A27" s="228">
        <v>411</v>
      </c>
      <c r="B27" s="242" t="s">
        <v>165</v>
      </c>
      <c r="C27" s="237"/>
      <c r="D27" s="237"/>
    </row>
    <row r="28" spans="1:4" ht="26.25" hidden="1">
      <c r="A28" s="228">
        <v>411</v>
      </c>
      <c r="B28" s="242" t="s">
        <v>259</v>
      </c>
      <c r="C28" s="237"/>
      <c r="D28" s="237"/>
    </row>
    <row r="29" spans="1:4" ht="15">
      <c r="A29" s="228"/>
      <c r="B29" s="244" t="s">
        <v>91</v>
      </c>
      <c r="C29" s="245">
        <f>SUM(C30)</f>
        <v>0</v>
      </c>
      <c r="D29" s="245">
        <f>SUM(D30)</f>
        <v>0</v>
      </c>
    </row>
    <row r="30" spans="1:4" ht="15">
      <c r="A30" s="228">
        <v>421</v>
      </c>
      <c r="B30" s="232" t="s">
        <v>359</v>
      </c>
      <c r="C30" s="241"/>
      <c r="D30" s="241"/>
    </row>
    <row r="31" spans="1:4" ht="15">
      <c r="A31" s="243"/>
      <c r="B31" s="243"/>
      <c r="C31" s="246"/>
      <c r="D31" s="246"/>
    </row>
    <row r="32" spans="1:4" ht="15">
      <c r="A32" s="243"/>
      <c r="B32" s="243"/>
      <c r="C32" s="243"/>
      <c r="D32" s="243"/>
    </row>
    <row r="33" spans="1:4" ht="15">
      <c r="A33" s="243"/>
      <c r="B33" s="243"/>
      <c r="C33" s="243"/>
      <c r="D33" s="243"/>
    </row>
    <row r="34" spans="1:4" ht="15">
      <c r="A34" s="243"/>
      <c r="B34" s="243"/>
      <c r="C34" s="243"/>
      <c r="D34" s="243"/>
    </row>
  </sheetData>
  <sheetProtection selectLockedCells="1" selectUnlockedCells="1"/>
  <mergeCells count="1">
    <mergeCell ref="A1:D1"/>
  </mergeCells>
  <printOptions horizontalCentered="1"/>
  <pageMargins left="0.5511811023622047" right="0.35433070866141736" top="0.3937007874015748" bottom="0.3937007874015748" header="0.31496062992125984" footer="0.31496062992125984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FIN</cp:lastModifiedBy>
  <cp:lastPrinted>2019-04-25T10:13:03Z</cp:lastPrinted>
  <dcterms:created xsi:type="dcterms:W3CDTF">2016-09-16T09:16:19Z</dcterms:created>
  <dcterms:modified xsi:type="dcterms:W3CDTF">2019-04-25T10:17:20Z</dcterms:modified>
  <cp:category/>
  <cp:version/>
  <cp:contentType/>
  <cp:contentStatus/>
</cp:coreProperties>
</file>