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tkozina\Desktop\JURA\JAVNA NABAVA JURA\Općina Berek\Klizište Berek\Prethodno savjetovanje\"/>
    </mc:Choice>
  </mc:AlternateContent>
  <xr:revisionPtr revIDLastSave="0" documentId="8_{47DDA3FD-B2E1-40A7-AA76-23B0DB7702FD}" xr6:coauthVersionLast="47" xr6:coauthVersionMax="47" xr10:uidLastSave="{00000000-0000-0000-0000-000000000000}"/>
  <bookViews>
    <workbookView xWindow="28680" yWindow="-1770" windowWidth="29040" windowHeight="15720" xr2:uid="{00000000-000D-0000-FFFF-FFFF00000000}"/>
  </bookViews>
  <sheets>
    <sheet name="Sheet1" sheetId="1" r:id="rId1"/>
  </sheets>
  <definedNames>
    <definedName name="_xlnm.Print_Area" localSheetId="0">Sheet1!$A$1:$F$73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1" l="1"/>
  <c r="F72" i="1" l="1"/>
  <c r="F71" i="1"/>
  <c r="F70" i="1"/>
  <c r="F69" i="1"/>
  <c r="F65" i="1"/>
  <c r="F64" i="1"/>
  <c r="F63" i="1"/>
  <c r="F62" i="1"/>
  <c r="F61" i="1"/>
  <c r="F60" i="1"/>
  <c r="F59" i="1"/>
  <c r="F58" i="1"/>
  <c r="F57" i="1"/>
  <c r="F56" i="1"/>
  <c r="F55" i="1"/>
  <c r="F54" i="1"/>
  <c r="F50" i="1"/>
  <c r="F49" i="1"/>
  <c r="F48" i="1"/>
  <c r="F47" i="1"/>
  <c r="F46" i="1"/>
  <c r="F45" i="1"/>
  <c r="F44" i="1"/>
  <c r="F43" i="1"/>
  <c r="F41" i="1"/>
  <c r="F37" i="1"/>
  <c r="F36" i="1"/>
  <c r="F35" i="1"/>
  <c r="F34" i="1"/>
  <c r="F33" i="1"/>
  <c r="F32" i="1"/>
  <c r="F31" i="1"/>
  <c r="F30" i="1"/>
  <c r="F29" i="1"/>
  <c r="F28" i="1"/>
  <c r="F27" i="1"/>
  <c r="F26" i="1"/>
  <c r="F25" i="1"/>
  <c r="F24" i="1"/>
  <c r="F23" i="1"/>
  <c r="F22" i="1"/>
  <c r="F21" i="1"/>
  <c r="F19" i="1"/>
  <c r="F18" i="1"/>
  <c r="F11" i="1"/>
  <c r="F10" i="1"/>
  <c r="F9" i="1"/>
  <c r="F8" i="1"/>
  <c r="F4" i="1"/>
  <c r="F3" i="1"/>
  <c r="F73" i="1" l="1"/>
  <c r="F81" i="1" s="1"/>
  <c r="F12" i="1"/>
  <c r="F77" i="1" s="1"/>
  <c r="F38" i="1"/>
  <c r="F78" i="1" s="1"/>
  <c r="F66" i="1"/>
  <c r="F80" i="1" s="1"/>
  <c r="F5" i="1"/>
  <c r="F76" i="1" s="1"/>
  <c r="F51" i="1"/>
  <c r="F79" i="1" s="1"/>
  <c r="F83" i="1" l="1"/>
  <c r="F84" i="1" s="1"/>
  <c r="F8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Pavao</author>
  </authors>
  <commentList>
    <comment ref="A20" authorId="0" shapeId="0" xr:uid="{00000000-0006-0000-0000-000001000000}">
      <text>
        <r>
          <rPr>
            <b/>
            <sz val="9"/>
            <color indexed="81"/>
            <rFont val="Tahoma"/>
            <family val="2"/>
            <charset val="238"/>
          </rPr>
          <t>Pavao:</t>
        </r>
        <r>
          <rPr>
            <sz val="9"/>
            <color indexed="81"/>
            <rFont val="Tahoma"/>
            <family val="2"/>
            <charset val="238"/>
          </rPr>
          <t xml:space="preserve">
</t>
        </r>
      </text>
    </comment>
  </commentList>
</comments>
</file>

<file path=xl/sharedStrings.xml><?xml version="1.0" encoding="utf-8"?>
<sst xmlns="http://schemas.openxmlformats.org/spreadsheetml/2006/main" count="197" uniqueCount="141">
  <si>
    <t>jed. mj.</t>
  </si>
  <si>
    <t>Količina</t>
  </si>
  <si>
    <t>Jed. cijena</t>
  </si>
  <si>
    <t>Ukupno</t>
  </si>
  <si>
    <t>1.</t>
  </si>
  <si>
    <t>PRIPREMNI RADOVI</t>
  </si>
  <si>
    <t>1.1.</t>
  </si>
  <si>
    <t xml:space="preserve">Priprema i transport radnih ekipa i opreme za izvođenje radova na sanaciji klizišta. Stavkom je obuhvaćena prijava gradilišta, izvedba gradilišnih puteva, postavljanje gradilišne ograde, te demontaža i raspremanje nakon završetka radova na sanaciji. Stavka obuhvaća sve transporte uključivši i opremu za izvedbu kopanih drenova, armiranobetonskih pilota, opremu za izvođenje zemljanih radova i gabionskih potpornih zidova, radova na spajanju odvodnje, te pripremanje i raspremanje gradilišta. Stavkom je potrebno obuhvatiti i sve pripremne radove uključivši i izvedbu radnog platoa za potrebe kretanja mehanizacije i strojeva koji će izvoditi armiranobetonske pilote. </t>
  </si>
  <si>
    <t>komplet</t>
  </si>
  <si>
    <t>1.2.</t>
  </si>
  <si>
    <t xml:space="preserve">Geodetsko iskolčenje svih projektiranih radova. Stavkom je obuhvaćeno iskolčenje i održavanje točaka iskolčenja za cijelo vrijeme izvođenja radova, te sva geodetska mjerenja kojima se podaci iz projekta prenose na teren. U cijenu je ukljućena i izrada elaborata iskolčenja. Obračun po m2 ukupne površine na kojoj se izvode radovi. Izvedba, kontrola kakvoće i obračun prema OTU 1-02. </t>
  </si>
  <si>
    <t>PRIPREMNI RADOVI UKUPNO</t>
  </si>
  <si>
    <t>2.</t>
  </si>
  <si>
    <t>DEMONTAŽE I RUŠENJA</t>
  </si>
  <si>
    <t>2.1.</t>
  </si>
  <si>
    <t>Demontaža postojećih cestovnih rubnjaka. Uklanjanje cestovnih rubnjaka pristupne ceste zajedno sa betonskim temeljom te utovar i odvoz na odlagalište. U cijenu je uračunat sav potreban rad, materijal i transport. U cijenu uračunati utovar, odvoz i plaćanje naknade za odlaganje na deponij.  Obračun po m'.</t>
  </si>
  <si>
    <t>m'</t>
  </si>
  <si>
    <t>2.2.</t>
  </si>
  <si>
    <t>Strojni i djelomično ručni iskop postojeće kolničke konstrukcije pristupne ceste u poziciji radnog platoa. Uklanjanje, utovar i odvoz kolničke konstrukcije na privremenu deponiju u krugu gradilišta. Obračun po m3 u debljini iskopa sloja tampona od 30 cm.</t>
  </si>
  <si>
    <t>m3</t>
  </si>
  <si>
    <t>2.3.</t>
  </si>
  <si>
    <t>Uklanjanje postojećih rasvjetnih stupova visine 6,00 m i podzemne instalacije u zoni sanacije klizišta. Pažljiva demontaža lampe, odspajanje rasvjetnog stupa, demontaža stupa i privremeno odlaganje do ponovne ugradnje. U cijenu je uračunat sav potreban rad, materijal i transport. U cijenu uračunati utovar, odvoz i čuvanje opreme na privremenoj deponiji do ponovne ugradnje.  Obračun po kom.</t>
  </si>
  <si>
    <t>kom</t>
  </si>
  <si>
    <t>2.4.</t>
  </si>
  <si>
    <t>Uklanjanje slivnika i okna za odvodnju. Uklanjanje kompletnog slivnika i okna od PEHD cijevi, AB rasteretnog prstena, ljevanoželjeznog poklopca i slivne rešetne. U cijenu je uračunati sav potreban rad, utovar i odvoz te svi troškovi odlaganja na deponij. Obračun po komadu uklonjenog slivnika i okna za odvodnju.</t>
  </si>
  <si>
    <t>DEMONTAŽE I RUŠENJA UKUPNO</t>
  </si>
  <si>
    <t>3.</t>
  </si>
  <si>
    <t>ZEMLJANI RADOVI</t>
  </si>
  <si>
    <t>3.1.</t>
  </si>
  <si>
    <t xml:space="preserve">Skidanje humusa debljine sloja 20 cm u zoni izvedbe gabionskih potpornih zidova i kopanih drenova, a prema projektu s deponiranjem na gradilišnoj deponiji, prema uputama tehničkog nadzora. Rad obuhvaća površinski iskop određene debljine i njegovo prebacivanje u stalno ili privremeno odlagalište. </t>
  </si>
  <si>
    <t xml:space="preserve">Rad mora biti obavljen u skladu s projektom, propisima, programom kontrole i osiguranja kakvoće (PKOK), projektom organizacije građenja (POG), zahtjevima nadzornog inženjera i O.T.U. knjiga 2-01. HN U.E1.010., HN U.B1.024. Rad obuhvaća površinski iskop humusa predviđene debljine i njegovo prebacivanje u stalnu ili privremenu deponiju. </t>
  </si>
  <si>
    <t>Humus se iskopava isključivo strojno, a ručno jedino tamo gdje to strojevi ne bi mogli obaviti na zadovoljavajući način. Površine na kojima je nakon skidanja humusa predviđena izvedba nasipa, potrebno je odmah urediti i sabiti.</t>
  </si>
  <si>
    <r>
      <t>Iskopani humus treba deponirati u blizini, tako da prilikom upotrebe pristup do njega bude neometan, a višak humusa treba odvesti u stalnu deponiju prethodno predviđene lokacije i oblika. Obračun se vrši po m</t>
    </r>
    <r>
      <rPr>
        <sz val="10"/>
        <rFont val="Calibri"/>
        <family val="2"/>
      </rPr>
      <t xml:space="preserve">² stvarno iskopanoga humusa u sraslom stanju, a jedinična cijena uključuje iskop humusa, prebacivanje u deponiju sa razastiranjem i planiranjem, kao i sve ostalo prema važećim propisima za ovu stavku. Debljina sloja humusa iznosi 20 cm. </t>
    </r>
  </si>
  <si>
    <t>m²</t>
  </si>
  <si>
    <t>3.2.</t>
  </si>
  <si>
    <r>
      <t>Humusiranje i zaštita pokosa netkanim tekstilom sa sjemenjem trave (travnati tepih), a nakon završetka radova na sanaciji klizišta. Stavkom je obuhvaćen povrat humusa sa gradilišne deponije na sanirane dijelove klizišta, te zatravnjivanje. Predviđena debljina humusa iznosi 20 cm. Obračun po m</t>
    </r>
    <r>
      <rPr>
        <sz val="10"/>
        <rFont val="Calibri"/>
        <family val="2"/>
      </rPr>
      <t xml:space="preserve">² humusirane i zatravljene površine. </t>
    </r>
  </si>
  <si>
    <t>3.3.</t>
  </si>
  <si>
    <t>Iskop tla ˝C˝ kategorije. Stavka obuhvaća sav iskop potreban za izvedbu gabionskih  potpornih zidova i drenaža, uređenja terena, radnih platoa i sl. Stavka uključuje iskop i sve potrebne radove kao što su razupiranje, crpljene vode iz rova, vertikalne prijenose, privrmeno odlaganje i sl., ručno čišćenje i planiranje dna rova, utovar i odvoz iskopanog materijala. Iskopani materijal se odvozi na privremenu ili trajnu deponiju koju osigurava izvođač. Obračun po m3 iskopa u sraslom stanju.</t>
  </si>
  <si>
    <t>3.4.</t>
  </si>
  <si>
    <t xml:space="preserve">Pri izradi iskopa treba provesti sve mjere sigurnosti pri radu i sva potrebna osiguranja postojećih objekata, komunalnih instalacija i prometnih površina. Široki iskop treba obavljati upotrebom odgovarajuće mehanizacije, a ručni rad treba ograničiti na neophodni minimum Sve iskope treba urediti prema karakterističnim profilima, predviđenim kotama i predviđenim nagibima u projektu, odnosno prema zahtjevu nadzornog inženjera. Stavka obuhvaća i prema potrebi plniranje dna terena u nagibu propisanom u projektu, u smjeru prema najnižoj koti. Obračun prema četvornom metru teoretski iskopanog materijala. </t>
  </si>
  <si>
    <t>m³</t>
  </si>
  <si>
    <t>3.5.</t>
  </si>
  <si>
    <t>Strojni iskop rova u materijalu ''C'' kategorije za drenažne rovove te naglavne grede za pilote. Stavka uključuje iskop i sve potrebne radove kao što su eventualno razupiranje, crpljene vode iz rova, vertikalne prijenose, privrmeno odlaganje i sl., ručno čišćenje i planiranje dna rova, utovar i odvoz iskopanog materijala. Iskopani materijal se odvozi na privremenu ili trajnu deponiju koju osigurava izvođač radova. Obračun po m3 iskopa u sraslom stanju.</t>
  </si>
  <si>
    <t>3.6.</t>
  </si>
  <si>
    <t>Nabava, doprema i polaganje separacijskog vodopropusnog geotekstila 250 g/m² za omatanje kamenog drenažnog materijala uz gabionski potporni zid, te u drenažnim rovovima, a zbog spriječavanja pronosa i miješanja materijala. Nabava,dobava i ugradnja geotekstila na nasip, tlo, pokose, drenažne rovove i slično. Geotekstil može biti tkani i/ili netkani. Ostale karakteristike kao što su probojna sila, vlačna čvrstoća određuju se prema uvijetima iz projekta. Obračun po m2 ugrađenog  geotekstila (cijene se izražavaju prema karakteristikama geotekstila na njegovu  površinsku masu).</t>
  </si>
  <si>
    <t>3.7.</t>
  </si>
  <si>
    <t>Zasipavanje iza gabionskog i AB potpornog zida drobljenim kamenim materijalom. Izrada ispune drena ili rova (OTU 3-02.3.4). Za ispunu je predviđen prirodni šljunak pjeskoviti ili drobljeni kameni materijal maksimalne veličine zrna 63 mm, koji po granulometriji odgovara šljunku pjeskovitom. Materijal treba odgovarati projektnim tehničkim uvjetima. Ugradnja se provodi u slojevima uz zbijanje. Stavka obuhvaća dobavu, prijevoz, privremeno skladištenje i ugradnju materijala u slojevima uz zbijanje. Obračun po m3 ugrađenog materijala.</t>
  </si>
  <si>
    <t>3.8.</t>
  </si>
  <si>
    <t>Zasipavanje drenažnih rovova drobljenim kamenim materijalom. Izrada ispune drena ili rova (OTU 3-02.3.4). Za ispunu je predviđen prirodni šljunak pjeskoviti ili drobljeni kameni materijal maksimalne veličine zrna 63 mm, koji po granulometriji odgovara šljunku pjeskovitom. Materijal treba odgovarati projektnim tehničkim uvjetima. Ugradnja se provodi u slojevima uz zbijanje. Stavka obuhvaća dobavu, prijevoz, privremeno skladištenje i ugradnju materijala u slojevima uz zbijanje. Obračun po m3 ugrađenog materijala.</t>
  </si>
  <si>
    <t>3.9.</t>
  </si>
  <si>
    <t xml:space="preserve">Vraćanje i ugradnja zemljanog materijala iz iskopa, a koji se ponovno ugrađuje. Stavka podrazumijeva ugradnju zemljanog materijala u prosječnoj debljini od 0,5 m mjereno u sraslom i zbijenom stanju, a ugradnja se odnosi na vraćanje materijala na vrh drenažnih rovova i uz gabionske potporne zidove za spriječavanje procjeđivnja površinskih voda u drenaže. Stavka obuhvaća razastiranje, nasipavanje i zbijanje u slojevima, te svim ostalim radnjama potrebnim za potpuno dovršenje radova. Obračun po m³ ugrađenog zemljanog materijala iz iskopa mjerenog u ugrađenom stanju omeđenog vertikalnom prizmom po teoretskom obodu iskopa. </t>
  </si>
  <si>
    <t>3.10.</t>
  </si>
  <si>
    <t xml:space="preserve">Poravnavanje terena i fino planiranje na padini ispod i iznad AB zida. Poravnavanje se izvodi strojno da bi se spriječilo zadržavanje vode u depresijama na padini. Obračun po kompletu izvršenih radova do potpune gotovosti stavke. </t>
  </si>
  <si>
    <t>3.11.</t>
  </si>
  <si>
    <t>Uređenje temeljnog tla ispod prometnice. Rad mora biti obavljen u skladu s projektom, propisima, programom kontrole i osiguranja kakvoće, projektom organizacije građenja, zahtjevima nadzornog inženjera i OTU 2-10. Obračunava po m2 stvarno uređenog temeljog tla.</t>
  </si>
  <si>
    <t>m2</t>
  </si>
  <si>
    <t>3.12.</t>
  </si>
  <si>
    <t xml:space="preserve">Dobava i ugradnja geotekstila u pristupnu cestu.
Dobava i ugradnja razdjelnog geotekstila. Na zbijeno i uređeno temeljno tlo postavlja se geotekstil, a prije ugradnje tamponskog sloja. Ugrađuje se tekstil 300g/m2. Stavka obuhvaća nabavu i dopremu materijala, preklope od 20 cm, kompletan rad na postavljanju geotekstila i međusobno spajanje. Rad mora biti obavljen u skladu s projektom, propisima, programom kontrole i osiguranja kakvoće (PKOK) i navedenim OTU. Obračun po m2 stvarno ugrađenog geotekstila. </t>
  </si>
  <si>
    <t>3.13.</t>
  </si>
  <si>
    <t>Ugradnja tamponskog sloja u pristupnu cestu.
Dobava, transport materijala i nasipavanja tamponskog sloja od drobljenog kamena/šljunka, a na prethodno niveliranu i nabijenu zemljanu posteljicu. Drobljenac granulacije 0-63 mm, odgovarajućim vibracionim strojevima zbijen do potrebne zbijenosti prema uputi nadzornog inženjera uz poravnanje nivelete +/- 1 cm. Potrebnu zbijenost izvođač je dužan kontrolirati od za to ovlaštenih pravnih ili fizičkih osoba - pribaviti atest. Rad mora biti obavljen u skladu s projektom, propisima, programom kontrole i osiguranja kakvoće, projektom organizacije građenja, zahtjevima nadzornog inženjera i OTU 2-10. Obračun po m3 ugrađenog materijala.</t>
  </si>
  <si>
    <t>3.14.</t>
  </si>
  <si>
    <t>Izvedba kolničkih rubnjaka 15/25. Priprema podloge, otkop ili nasipavanje sa nabijanjem podloge od drobljenog kamena, izrada i ugradnja betona C16/20 za temelj rubnjaka, polaganje rubnjaka u beton po pravcu i niveleti. U cijenu uključeni svi prijevozi i prijenosi betona i pomoćnog materijala, zalijevanje spojnica cementnim mortom omjerom 1:2, njega betona. Izvedba radova, obračun radova i kontrola kvalitete prema OTU 3-04.7 i važećim HRN (u poglavlju Program kontrole i osiguranja kvalitete).  Obračun po m' ugrađenog rubnjaka uključivo sav rad i materijal.</t>
  </si>
  <si>
    <t>3.15.</t>
  </si>
  <si>
    <t xml:space="preserve">Ponovna montaža i spajanje  rasvjetnih stupova i rasvjetnih tijela. U cijenu uključen iskop materijala, izrada betonskog temelja 100x100x100 cm, ugradnja novih sidrenih vijaka i spajanje uzemljenja. U cijenu uključen sav potreban rad, materijal, transport i ispitivanja. Obračun po komadu ugrađenog rasvjetnog stupa do potpune funkcionalnosti. </t>
  </si>
  <si>
    <t>3.16.</t>
  </si>
  <si>
    <t>Dobava i polaganje zaštitne korugirane cijevi  D100/94 u kabelski kanal na posteljicu od pijeska. Cijena uključuje izradu posteljice i obloge od pijeska. Potrošnja pijeska 0,20 m3/m1 rova uključena u cijenu. Obračun po m' ugrađene posteljice i cijevi. Obračun po m'.</t>
  </si>
  <si>
    <t>3.17.</t>
  </si>
  <si>
    <t>Polaganje kabela NYY 3x4 mm2 za rasvjetna tijela u iskopani rov. Obračun po m'.</t>
  </si>
  <si>
    <t>3.18.</t>
  </si>
  <si>
    <t>Polaganje trake Fe Zn 30x4 mm za uzemljenje rasvjetnih stupova u iskopani rov. Komplet sa spajanje na uzemljivač križnim spojnicama. Traka se polaže na dubini cca 40 cm iznad napojnih kabela vanjske rasvjete. Obračun po m'.</t>
  </si>
  <si>
    <t>3.19.</t>
  </si>
  <si>
    <t>Odvoz viška materijala koji se više neće ugrađivati na na trajnu deponiju. Stavka obuhvaća utovar zemljanog materijala, odvoz i troškove trajnog zbrinjavanja. Obračun po m³ odvezenog materijala.</t>
  </si>
  <si>
    <t>Uređenje radilišta. Stavka obuhvaća sve radove na dovođenju terena u uredno stanje, demontažu privremenih objekata, odvoz svih viškova materijala, građe i sl. Obračunava se paušalno.</t>
  </si>
  <si>
    <t>paušal</t>
  </si>
  <si>
    <t>ZEMLJANI RADOVI UKUPNO</t>
  </si>
  <si>
    <t>4.</t>
  </si>
  <si>
    <t>RADOVI NA ODVODNJI</t>
  </si>
  <si>
    <t>4.1.</t>
  </si>
  <si>
    <t xml:space="preserve">Nabava, doprema i polaganje perforiranih drenažnih cijevi DN 160 mm (PEHD DN 160). U cijenu ove stavke je uključeno i čišćenje i priprema za polaganje cijevi, te izrada, doprema i ugradnja drenažnih cijevi. Obračun po m' stvarno ugrađenih cijevi. </t>
  </si>
  <si>
    <t>4.2.</t>
  </si>
  <si>
    <t>Izvedba revizionog okna od korugirane PEHD cijevi, DN 800 mm. Jedinična cijena obuhvaća nabavu, prijevoz i ugradnju okna, AB ploče poklopca C30/37, nabavu i prijevoz spojnih sredstava, rad na postavi i montaži okna, izvedbu priključaka s  obradom sljubnica, lijevano-željeznih poklopaca nosivosti 250 kN,odnosno rešetki,  stupaljki, izvedbu ležaja i okvira poklopca. Stavka obuhvaća sav rad i materijal potreban za izvedbu iste. Obračun po komadu izvedenog okna.</t>
  </si>
  <si>
    <t>okno dubine 3 m</t>
  </si>
  <si>
    <t>okno dubine 4 m</t>
  </si>
  <si>
    <t>okno dubine 4,2 m</t>
  </si>
  <si>
    <t>okno dubine 2 m (oborinska odvodnja prometnice)</t>
  </si>
  <si>
    <t>4.3.</t>
  </si>
  <si>
    <t xml:space="preserve">Nabava, doprema i polaganje pune cijevi DN 300 mm (PEHD DN 300). U cijenu ove stavke je uključeno nabava, doprema, ugradnja, iskop, privremeno deponiranje, čišćenje i priprema za polaganje cijevi, izrada, doprema i ugradnja cijevi, zatrpavanje, te izvedba završetka i ispusta na teren, odnosno jezero, odnosno sve potrebne radnje do potpunog i kompletnog dovršetka stavke. Obračun po m' stvarno ugrađenih cijevi. </t>
  </si>
  <si>
    <t>4.4.</t>
  </si>
  <si>
    <t xml:space="preserve">Nabava, doprema i polaganje pune cijevi DN 250 mm (PEHD DN 250) za oborinsku odvodnju. U cijenu ove stavke je uključeno nabava, doprema, ugradnja, iskop, privremeno deponiranje, čišćenje i priprema za polaganje cijevi, izrada, doprema i ugradnja cijevi, zatrpavanje, te izvedba završetka i ispusta na teren, odnosno jezero, odnosno sve potrebne radnje do potpunog i kompletnog dovršetka stavke. Obračun po m' stvarno ugrađenih cijevi. </t>
  </si>
  <si>
    <t>4.5.</t>
  </si>
  <si>
    <t>Izvedba cestovnog slivnika od korugirane PEHD cijevi, DN 400 mm. Jedinična cijena obuhvaća nabavu, prijevoz i ugradnju slivnika, AB ploče rešetke C30/37, nabavu i prijevoz spojnih sredstava, rad na postavi i montaži okna, izvedbu priključaka s  obradom sljubnica, lijevano-željeznih rešetki nosivosti 250 kN. Stavka obuhvaća sav rad i materijal potreban za izvedbu iste. Obračun po komadu izvedenog okna.</t>
  </si>
  <si>
    <t>4.6.</t>
  </si>
  <si>
    <t>Nabava, doprema i ugradnja betonskih trapeznih kanalica 32/23 cm. Izrada sustava površinske odvodnje od tipskih betonskih kanalica u zoni potpornih zidova do ispusta u slivnik, odnosno revizijsko okno. Jediničnom cijenom su obuhvaćeni troškovi nabave kanalica, prijevoz, izrada podloge od pijeska, polaganje kanalica, izrada ispusta na slivnik, te sav ostali materijal potreban za potpuno dovršenje sustava površinske odvodnje. Kanalice se sprovode u slivnik</t>
  </si>
  <si>
    <t>RADOVI NA ODVODNJI UKUPNO</t>
  </si>
  <si>
    <t>5.</t>
  </si>
  <si>
    <t>POTPORNI GABIONSKI ZID I AB PILOTI</t>
  </si>
  <si>
    <t>5.1.</t>
  </si>
  <si>
    <t xml:space="preserve">Nabava, dobava i ugradnja betona u podlogu konstrukcije, dno drenažnog kanala. Betoniranje betonom klase C 16/20 debljine prema dimenzijama iz projekta na zbijenu, ispitanu i preuzetu podlogu od strane nadzornog inženjera. Obračun je po m3 ugrađenog  betona, a u cijeni je uključena nabava betona, svi prijevozi i prijenosi, rad na ugradnji i njezi betona, eventualno crpljenje, te sav drugi potrebni rad, oprema i materijal. Izvedba, kontrola kakvoće i obračun prema OTU 4-01., 7-01. i 7-01.4. Prilikom izvedbe je potrebno osigurati miminalne padove i utore za drenažne cijevi, u svemu prema crtežima datim u glavnom projektu. </t>
  </si>
  <si>
    <r>
      <t>m</t>
    </r>
    <r>
      <rPr>
        <sz val="10"/>
        <rFont val="Calibri"/>
        <family val="2"/>
      </rPr>
      <t>³</t>
    </r>
  </si>
  <si>
    <t>5.2.</t>
  </si>
  <si>
    <r>
      <t>Nabava, transport i ugradnja kamenog nabačaja minimalne debljine zrna Dmin=100 mm ispod gabionskih potpornih zidova prema crtežima u projektu. Jedinična cijena sadrži troškove nabavke, utovara materijala, prijevoza do mjesta ugradnje, istovara, razastiranja, nabijanja po slojevima, čišćenja okolnog terena, te svega ostalog što je potrebno za potpuno dovršenje radova. Obračun po m</t>
    </r>
    <r>
      <rPr>
        <sz val="10"/>
        <rFont val="Calibri"/>
        <family val="2"/>
      </rPr>
      <t xml:space="preserve">³ kamenog nabačaja mjerenog u sraslom stanju omeđenog prizmom po teoretskom obodu zasipa. </t>
    </r>
  </si>
  <si>
    <t>5.3.</t>
  </si>
  <si>
    <t>Gabionski žičanokameni potporni zidovi (prema O.T.U. 2-15.7.) Nabava, dobava i ugradnja gabionskih koševa od zavarenih žičanih mreža otvora 100x100 mm i pocinčane žice promjera 4 mm . Stavka obuhvaća nabavu i prijevoz materijala  te montažu. Mreže se spajaju u cjelinu pomoću spirala i iznutra ojačavaju zategama.  Svi elementi i sustav kao cjelina moraju biti sukladni projektu. Gabionski potporni zidovi se izvode prema projektu u 2, odnosno 3 razine s promjenjivim presjecima, sve prema crtežima. Gabionski potporni zid uz funkciju otpora zemljanom pritisku pruža i drenažni sistem za procjeđivanje vode iza zida. Cijena je formirana za radove nabave, dopreme, izrade i ugradnje gabionskih koševa po m³ ugrađenog materijala.</t>
  </si>
  <si>
    <t>5.4.</t>
  </si>
  <si>
    <t>Nabava, doprema i ugradnja lomljenog kamena za ispunu gabionskih koševa. Kamen koji se ugrađuje na lice gabiona mora biti veličine  zrna 20 - 25 cm i slaže se ručno. lspuna gabiona mora imati minimalnu veličinu zrna dimenzije 15 cm, kako bi se osiguralo da ne prolazi kroz mrežu. Maksimalna dozvoljena dimenzija je 25 cm. lspuna se u gabione iza složenog lica ugrađuje strojno. Obračun po m3 izvedenog gabiona.</t>
  </si>
  <si>
    <t>5.5.</t>
  </si>
  <si>
    <t xml:space="preserve">Nabava, doprema i ugradnja betona C 30/37 za izvedbu AB naglavnih greda iznad armiranobetonskih pilota. Beton se ugrađuje u dvostranoj oplati, uz obaveznu upotrebu vibratora, a stavkom je obuhvaćena i njega ugrađenog betona. Radovi se izvode prema projektu i u skladu s tehničkim uvjetima; strojno uz ručno dotjerivanje. Stavka obuhvaća sve ostale radnje do potpune gotovosti stavke. Obračun po m3 ugrađenog betona. </t>
  </si>
  <si>
    <t>5.6.</t>
  </si>
  <si>
    <t xml:space="preserve">Nabava, doprema, montaža i demontaža dvostrane oplate za izvedbu naglavne grede. Radovi se obavljaju strojno i ručno. </t>
  </si>
  <si>
    <r>
      <t>m</t>
    </r>
    <r>
      <rPr>
        <sz val="10"/>
        <rFont val="Calibri"/>
        <family val="2"/>
      </rPr>
      <t>²</t>
    </r>
  </si>
  <si>
    <t>5.7.</t>
  </si>
  <si>
    <t xml:space="preserve">Dobava, savijanje i ugradnja rebraste armature B500-B (RA 400/500) koja se ugrađuje u AB naglavnu gredu. Stavkom je obuhvaćeno rezanje i savijanje šipki, a rad se obavlja strojno i ručno prema nacrtima i tehničkim uvjetima. Obračun prema kg stvarno ugrađene armature. </t>
  </si>
  <si>
    <t>kg</t>
  </si>
  <si>
    <t>5.8.</t>
  </si>
  <si>
    <t xml:space="preserve">Bušenje pilota nazivnog promjera 600 mm u koherentnim materijalima, bez upotrebe sjekača. Izvedba pilota se vrši metodom kontinuirane spirale (CFA piloti). Podrazumjevaju se sva meka i rastresita tla. Od ukupne dužine svih pilota, predviđa se bušenje u tlu C kategorije. Armiranobetonski su piloti duljina 5,5 m, a jalovo bušenje iznosi prosječno 50 cm. Čelik i beton, te ugradnja armaturnih koševa nisu uračunati u stavku. Obračun po m' bušenja. </t>
  </si>
  <si>
    <t>5.9.</t>
  </si>
  <si>
    <t xml:space="preserve">Ugradnja armaturnih koševa u armiranobetonske pilote. U stavku je potrebno uračunati sav potreban rad i opremu potrebnu za ugradnju armaturnih koševa. Nabava i transport koševa nisu uračunati u cijenu. Obračun po m' ugrađenog armaturnog koša. </t>
  </si>
  <si>
    <t>5.10.</t>
  </si>
  <si>
    <r>
      <t>Nabava i doprema betona klase čvrstoće C 30/37 za betoniranje pilota. U stavku je uračunata nabava i transport betona do ušća bušotine, te njegova ugradnja. U stavci je potrebno obuhvatiti sav potreban rad i opremu uključivši i zastoj pumpe za pumpanje. Sastav betona mora biti prema uvijetima navedenim u glavnom i izvedbenom projektu. Minimalna količina cementa: 450 kg/m</t>
    </r>
    <r>
      <rPr>
        <sz val="10"/>
        <rFont val="Calibri"/>
        <family val="2"/>
      </rPr>
      <t xml:space="preserve">³, D(0-4 mm) 70%, D(8-16 mm) 30%. Obračun po m³ ugrađenog betona. </t>
    </r>
  </si>
  <si>
    <t>5.11.</t>
  </si>
  <si>
    <t xml:space="preserve">Obijanje viška betona štemanjem. Prosječna visina betona koja se prebetonira iznosi cca 30 cm. Obračun po kompletno uređenom pilotu.  </t>
  </si>
  <si>
    <t>5.12.</t>
  </si>
  <si>
    <t xml:space="preserve">Nabava i doprema na gradilište armaturnih koševa za armiranje pilota. Čelik je B 500B, a ugradnja je uračunata u zasebnoj stavci. Obračun po kg ugrađene armature. </t>
  </si>
  <si>
    <t>POTPORNI GABIONSKI ZID I AB PILOTI UKUPNO</t>
  </si>
  <si>
    <t>6.</t>
  </si>
  <si>
    <t>KONTROLA KVALITETE</t>
  </si>
  <si>
    <t>6.1.</t>
  </si>
  <si>
    <t>Dobava, priprema i ugradnja inklinometarskih  cijevi (sa zaštitom ušća inklinometra). Tončnost interpretacije pomaka je 2 mm. Stavkom je obuhvaćeno kontaktno injektiranje prostora između cijevi i stjenke bušotine, izrada ulaznog betonskog bloka, nabava i ugradnja zaštitnog poklopca, svog potrebnog materijala za ugradnju i nulto mjerenje nakon ugradnje s izvještajem. Obračun po m' ugrađene cijevi.</t>
  </si>
  <si>
    <t>6.2.</t>
  </si>
  <si>
    <t xml:space="preserve">Mjerenje inklinometra. Mjerenja se provode jednom u tri mjeseca, a nakon završetka radova na sanaciji klizišta u periodu od dvije godine. Ova je stavka procjena sredstava potrebnih za zadovoljenje točnosti i obima mjerenja i dovoljne kontrole saniranog stanja klizišta sa godišnjim kontrolnim izvješćem. </t>
  </si>
  <si>
    <t>6.3.</t>
  </si>
  <si>
    <t xml:space="preserve">Ispitivanje cjelovitosti pilota (PIT-test) prema zahtjevu projektnog rješenja. Stavka obuhvaća sve pripremne radove, transportne troškove, ispitivanje i izradu izvještaja. Predviđeno je izvršiti provjeru svakog izvedenog pilota. Cijena obuhvaća provjeru integriteta, te izradu preliminarnog i konačnog izvješća. Obračun po komadu izvedene kontrole. Ispitivanje provodi akreditirana tvrtka. </t>
  </si>
  <si>
    <t>6.4.</t>
  </si>
  <si>
    <t xml:space="preserve">Izrada geodetskog snimka izvedenog stanja. Obračun po kompletu izvedenog snimka uključivši sve radove i visine. </t>
  </si>
  <si>
    <t>KONTROLA KVALITETE UKUPNO</t>
  </si>
  <si>
    <t>REKAPITULACIJA RADOVA:</t>
  </si>
  <si>
    <t>POTPORNI ZID I MINIPILOTI</t>
  </si>
  <si>
    <t>Ukupno:</t>
  </si>
  <si>
    <t>PDV (25%)</t>
  </si>
  <si>
    <t>Sveukupno:</t>
  </si>
  <si>
    <t>SANACIJA KLIZIŠTA, PODGARIĆ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</si>
</sst>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k_n_-;\-* #,##0.00\ _k_n_-;_-* &quot;-&quot;??\ _k_n_-;_-@_-"/>
    <numFmt numFmtId="165" formatCode="#,##0.00\ [$kn-41A]"/>
    <numFmt numFmtId="166" formatCode="#,##0.00\ [$€-1]"/>
  </numFmts>
  <fonts count="15" x14ac:knownFonts="1">
    <font>
      <sz val="11"/>
      <color theme="1"/>
      <name val="Calibri"/>
      <family val="2"/>
      <charset val="238"/>
      <scheme val="minor"/>
    </font>
    <font>
      <sz val="11"/>
      <color theme="1"/>
      <name val="Calibri"/>
      <family val="2"/>
      <charset val="238"/>
      <scheme val="minor"/>
    </font>
    <font>
      <b/>
      <sz val="10"/>
      <name val="Calibri"/>
      <family val="2"/>
      <scheme val="minor"/>
    </font>
    <font>
      <b/>
      <sz val="11"/>
      <name val="Calibri"/>
      <family val="2"/>
    </font>
    <font>
      <b/>
      <sz val="10"/>
      <name val="Calibri"/>
      <family val="2"/>
    </font>
    <font>
      <sz val="11"/>
      <name val="Calibri"/>
      <family val="2"/>
    </font>
    <font>
      <sz val="10"/>
      <name val="Calibri"/>
      <family val="2"/>
    </font>
    <font>
      <sz val="10"/>
      <name val="Calibri"/>
      <family val="2"/>
      <scheme val="minor"/>
    </font>
    <font>
      <b/>
      <sz val="10"/>
      <color rgb="FFFF0000"/>
      <name val="Calibri"/>
      <family val="2"/>
      <scheme val="minor"/>
    </font>
    <font>
      <b/>
      <sz val="11"/>
      <name val="Calibri"/>
      <family val="2"/>
      <scheme val="minor"/>
    </font>
    <font>
      <sz val="11"/>
      <name val="Calibri"/>
      <family val="2"/>
      <scheme val="minor"/>
    </font>
    <font>
      <b/>
      <sz val="11"/>
      <color rgb="FFFF0000"/>
      <name val="Calibri"/>
      <family val="2"/>
      <charset val="238"/>
      <scheme val="minor"/>
    </font>
    <font>
      <b/>
      <sz val="10"/>
      <name val="Calibri"/>
      <family val="2"/>
      <charset val="238"/>
      <scheme val="minor"/>
    </font>
    <font>
      <b/>
      <sz val="9"/>
      <color indexed="81"/>
      <name val="Tahoma"/>
      <family val="2"/>
      <charset val="238"/>
    </font>
    <font>
      <sz val="9"/>
      <color indexed="81"/>
      <name val="Tahoma"/>
      <family val="2"/>
      <charset val="238"/>
    </font>
  </fonts>
  <fills count="4">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s>
  <borders count="53">
    <border>
      <left/>
      <right/>
      <top/>
      <bottom/>
      <diagonal/>
    </border>
    <border>
      <left style="medium">
        <color indexed="63"/>
      </left>
      <right style="thin">
        <color indexed="63"/>
      </right>
      <top style="medium">
        <color indexed="63"/>
      </top>
      <bottom/>
      <diagonal/>
    </border>
    <border>
      <left style="thin">
        <color indexed="63"/>
      </left>
      <right style="thin">
        <color indexed="63"/>
      </right>
      <top style="medium">
        <color indexed="63"/>
      </top>
      <bottom/>
      <diagonal/>
    </border>
    <border>
      <left style="thin">
        <color indexed="63"/>
      </left>
      <right style="medium">
        <color indexed="63"/>
      </right>
      <top style="medium">
        <color indexed="63"/>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ck">
        <color indexed="64"/>
      </right>
      <top style="thin">
        <color indexed="64"/>
      </top>
      <bottom/>
      <diagonal/>
    </border>
    <border>
      <left style="thick">
        <color indexed="64"/>
      </left>
      <right/>
      <top/>
      <bottom/>
      <diagonal/>
    </border>
    <border>
      <left style="thin">
        <color indexed="64"/>
      </left>
      <right style="thin">
        <color indexed="64"/>
      </right>
      <top/>
      <bottom/>
      <diagonal/>
    </border>
    <border>
      <left/>
      <right style="thick">
        <color indexed="64"/>
      </right>
      <top/>
      <bottom/>
      <diagonal/>
    </border>
    <border>
      <left style="thick">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top style="thick">
        <color indexed="64"/>
      </top>
      <bottom style="thin">
        <color indexed="64"/>
      </bottom>
      <diagonal/>
    </border>
    <border>
      <left style="thick">
        <color indexed="63"/>
      </left>
      <right style="thin">
        <color indexed="63"/>
      </right>
      <top style="thick">
        <color indexed="63"/>
      </top>
      <bottom style="thin">
        <color indexed="63"/>
      </bottom>
      <diagonal/>
    </border>
    <border>
      <left style="thin">
        <color indexed="63"/>
      </left>
      <right style="thin">
        <color indexed="63"/>
      </right>
      <top style="thick">
        <color indexed="63"/>
      </top>
      <bottom style="thin">
        <color indexed="63"/>
      </bottom>
      <diagonal/>
    </border>
    <border>
      <left style="thin">
        <color indexed="63"/>
      </left>
      <right style="thick">
        <color indexed="63"/>
      </right>
      <top style="thick">
        <color indexed="63"/>
      </top>
      <bottom style="thin">
        <color indexed="63"/>
      </bottom>
      <diagonal/>
    </border>
    <border>
      <left style="medium">
        <color indexed="63"/>
      </left>
      <right style="thin">
        <color indexed="63"/>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3"/>
      </left>
      <right style="thick">
        <color indexed="63"/>
      </right>
      <top style="thin">
        <color indexed="63"/>
      </top>
      <bottom style="thin">
        <color indexed="63"/>
      </bottom>
      <diagonal/>
    </border>
    <border>
      <left style="medium">
        <color indexed="63"/>
      </left>
      <right style="thin">
        <color indexed="63"/>
      </right>
      <top style="thin">
        <color indexed="63"/>
      </top>
      <bottom/>
      <diagonal/>
    </border>
    <border>
      <left style="thin">
        <color indexed="63"/>
      </left>
      <right style="thin">
        <color indexed="63"/>
      </right>
      <top style="thin">
        <color indexed="63"/>
      </top>
      <bottom/>
      <diagonal/>
    </border>
    <border>
      <left style="thick">
        <color indexed="63"/>
      </left>
      <right style="thin">
        <color indexed="63"/>
      </right>
      <top style="thin">
        <color indexed="63"/>
      </top>
      <bottom style="thin">
        <color indexed="63"/>
      </bottom>
      <diagonal/>
    </border>
    <border>
      <left style="thick">
        <color indexed="63"/>
      </left>
      <right style="thin">
        <color indexed="63"/>
      </right>
      <top style="double">
        <color indexed="63"/>
      </top>
      <bottom style="thick">
        <color indexed="63"/>
      </bottom>
      <diagonal/>
    </border>
    <border>
      <left style="thin">
        <color indexed="63"/>
      </left>
      <right style="thin">
        <color indexed="63"/>
      </right>
      <top style="double">
        <color indexed="63"/>
      </top>
      <bottom style="thick">
        <color indexed="63"/>
      </bottom>
      <diagonal/>
    </border>
    <border>
      <left style="thin">
        <color indexed="63"/>
      </left>
      <right style="thick">
        <color indexed="63"/>
      </right>
      <top style="double">
        <color indexed="63"/>
      </top>
      <bottom style="thick">
        <color indexed="63"/>
      </bottom>
      <diagonal/>
    </border>
    <border>
      <left style="thick">
        <color indexed="63"/>
      </left>
      <right style="thin">
        <color indexed="63"/>
      </right>
      <top style="thin">
        <color indexed="63"/>
      </top>
      <bottom/>
      <diagonal/>
    </border>
    <border>
      <left style="thin">
        <color indexed="63"/>
      </left>
      <right style="thin">
        <color indexed="64"/>
      </right>
      <top style="thin">
        <color indexed="63"/>
      </top>
      <bottom style="thin">
        <color indexed="63"/>
      </bottom>
      <diagonal/>
    </border>
    <border>
      <left style="thin">
        <color indexed="64"/>
      </left>
      <right style="thick">
        <color indexed="64"/>
      </right>
      <top style="thin">
        <color indexed="64"/>
      </top>
      <bottom/>
      <diagonal/>
    </border>
    <border>
      <left style="thin">
        <color indexed="63"/>
      </left>
      <right style="thin">
        <color indexed="64"/>
      </right>
      <top style="thin">
        <color indexed="63"/>
      </top>
      <bottom style="thin">
        <color indexed="64"/>
      </bottom>
      <diagonal/>
    </border>
    <border>
      <left style="thick">
        <color indexed="63"/>
      </left>
      <right style="thin">
        <color indexed="63"/>
      </right>
      <top/>
      <bottom/>
      <diagonal/>
    </border>
    <border>
      <left style="thin">
        <color indexed="63"/>
      </left>
      <right style="thin">
        <color indexed="63"/>
      </right>
      <top/>
      <bottom/>
      <diagonal/>
    </border>
    <border>
      <left style="thin">
        <color indexed="63"/>
      </left>
      <right style="thick">
        <color indexed="63"/>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138">
    <xf numFmtId="0" fontId="0" fillId="0" borderId="0" xfId="0"/>
    <xf numFmtId="49" fontId="2" fillId="0" borderId="1" xfId="0" applyNumberFormat="1" applyFont="1" applyBorder="1" applyAlignment="1">
      <alignment vertical="center" wrapText="1"/>
    </xf>
    <xf numFmtId="0" fontId="2" fillId="2" borderId="2" xfId="0" applyFont="1" applyFill="1" applyBorder="1" applyAlignment="1">
      <alignment vertical="center" wrapText="1"/>
    </xf>
    <xf numFmtId="0" fontId="2" fillId="2" borderId="2" xfId="0" applyFont="1" applyFill="1" applyBorder="1" applyAlignment="1">
      <alignment horizontal="center" vertical="center" wrapText="1"/>
    </xf>
    <xf numFmtId="4" fontId="2" fillId="2" borderId="2" xfId="0" applyNumberFormat="1" applyFont="1" applyFill="1" applyBorder="1" applyAlignment="1">
      <alignment horizontal="center" vertical="center"/>
    </xf>
    <xf numFmtId="165" fontId="2" fillId="2" borderId="2" xfId="1" applyNumberFormat="1" applyFont="1" applyFill="1" applyBorder="1" applyAlignment="1">
      <alignment horizontal="right" vertical="center"/>
    </xf>
    <xf numFmtId="165" fontId="2" fillId="2" borderId="3" xfId="1" applyNumberFormat="1" applyFont="1" applyFill="1" applyBorder="1" applyAlignment="1">
      <alignment horizontal="right" vertical="center"/>
    </xf>
    <xf numFmtId="4" fontId="2" fillId="0" borderId="0" xfId="0" applyNumberFormat="1" applyFont="1"/>
    <xf numFmtId="0" fontId="2" fillId="0" borderId="0" xfId="0" applyFont="1"/>
    <xf numFmtId="0" fontId="2" fillId="0" borderId="0" xfId="0" applyFont="1" applyAlignment="1">
      <alignment vertical="center"/>
    </xf>
    <xf numFmtId="0" fontId="3" fillId="0" borderId="4" xfId="0" applyFont="1" applyBorder="1"/>
    <xf numFmtId="0" fontId="4" fillId="2" borderId="5" xfId="0" applyFont="1" applyFill="1" applyBorder="1" applyAlignment="1">
      <alignment vertical="center" wrapText="1"/>
    </xf>
    <xf numFmtId="0" fontId="5" fillId="2" borderId="5" xfId="0" applyFont="1" applyFill="1" applyBorder="1"/>
    <xf numFmtId="0" fontId="5" fillId="2" borderId="6" xfId="0" applyFont="1" applyFill="1" applyBorder="1" applyProtection="1">
      <protection locked="0"/>
    </xf>
    <xf numFmtId="0" fontId="6" fillId="0" borderId="7" xfId="0" applyFont="1" applyBorder="1" applyAlignment="1">
      <alignment vertical="top" wrapText="1"/>
    </xf>
    <xf numFmtId="0" fontId="6" fillId="0" borderId="8" xfId="0" applyFont="1" applyBorder="1" applyAlignment="1">
      <alignment vertical="center" wrapText="1"/>
    </xf>
    <xf numFmtId="0" fontId="6" fillId="0" borderId="8" xfId="0" applyFont="1" applyBorder="1" applyAlignment="1">
      <alignment horizontal="center"/>
    </xf>
    <xf numFmtId="0" fontId="6" fillId="0" borderId="8" xfId="0" applyFont="1" applyBorder="1" applyAlignment="1">
      <alignment horizontal="center" wrapText="1"/>
    </xf>
    <xf numFmtId="166" fontId="7" fillId="0" borderId="8" xfId="0" applyNumberFormat="1" applyFont="1" applyBorder="1"/>
    <xf numFmtId="166" fontId="7" fillId="0" borderId="9" xfId="0" applyNumberFormat="1" applyFont="1" applyBorder="1" applyProtection="1">
      <protection hidden="1"/>
    </xf>
    <xf numFmtId="0" fontId="4" fillId="0" borderId="10" xfId="0" applyFont="1" applyBorder="1" applyAlignment="1">
      <alignment vertical="top" wrapText="1"/>
    </xf>
    <xf numFmtId="166" fontId="2" fillId="2" borderId="12" xfId="0" applyNumberFormat="1" applyFont="1" applyFill="1" applyBorder="1" applyAlignment="1" applyProtection="1">
      <alignment vertical="top"/>
      <protection hidden="1"/>
    </xf>
    <xf numFmtId="164" fontId="2" fillId="0" borderId="0" xfId="1" applyFont="1" applyFill="1" applyBorder="1" applyAlignment="1">
      <alignment vertical="top" wrapText="1"/>
    </xf>
    <xf numFmtId="164" fontId="2" fillId="0" borderId="0" xfId="1" applyFont="1" applyFill="1" applyBorder="1" applyAlignment="1">
      <alignment vertical="center" wrapText="1"/>
    </xf>
    <xf numFmtId="164" fontId="2" fillId="0" borderId="0" xfId="1" applyFont="1" applyFill="1" applyBorder="1" applyAlignment="1">
      <alignment horizontal="center" vertical="top" wrapText="1"/>
    </xf>
    <xf numFmtId="164" fontId="2" fillId="0" borderId="0" xfId="1" applyFont="1" applyFill="1" applyBorder="1" applyAlignment="1">
      <alignment horizontal="center" vertical="top"/>
    </xf>
    <xf numFmtId="164" fontId="2" fillId="0" borderId="0" xfId="1" applyFont="1" applyFill="1" applyBorder="1" applyAlignment="1">
      <alignment horizontal="right" vertical="top"/>
    </xf>
    <xf numFmtId="4" fontId="8" fillId="0" borderId="0" xfId="0" applyNumberFormat="1" applyFont="1"/>
    <xf numFmtId="0" fontId="8" fillId="0" borderId="0" xfId="0" applyFont="1"/>
    <xf numFmtId="0" fontId="8" fillId="0" borderId="0" xfId="0" applyFont="1" applyAlignment="1">
      <alignment vertical="center"/>
    </xf>
    <xf numFmtId="0" fontId="7" fillId="0" borderId="8" xfId="0" applyFont="1" applyBorder="1" applyAlignment="1">
      <alignment horizontal="justify" vertical="center" wrapText="1"/>
    </xf>
    <xf numFmtId="0" fontId="5" fillId="2" borderId="6" xfId="0" applyFont="1" applyFill="1" applyBorder="1"/>
    <xf numFmtId="0" fontId="6" fillId="0" borderId="13" xfId="0" applyFont="1" applyBorder="1" applyAlignment="1">
      <alignment vertical="top"/>
    </xf>
    <xf numFmtId="0" fontId="7" fillId="0" borderId="14" xfId="0" applyFont="1" applyBorder="1" applyAlignment="1">
      <alignment horizontal="justify" vertical="center" wrapText="1"/>
    </xf>
    <xf numFmtId="0" fontId="6" fillId="0" borderId="14" xfId="0" applyFont="1" applyBorder="1" applyAlignment="1">
      <alignment horizontal="center"/>
    </xf>
    <xf numFmtId="0" fontId="6" fillId="0" borderId="15" xfId="0" applyFont="1" applyBorder="1" applyAlignment="1">
      <alignment horizontal="center" wrapText="1"/>
    </xf>
    <xf numFmtId="165" fontId="7" fillId="0" borderId="14" xfId="0" applyNumberFormat="1" applyFont="1" applyBorder="1"/>
    <xf numFmtId="165" fontId="7" fillId="0" borderId="16" xfId="0" applyNumberFormat="1" applyFont="1" applyBorder="1" applyProtection="1">
      <protection locked="0"/>
    </xf>
    <xf numFmtId="0" fontId="6" fillId="0" borderId="17" xfId="0" applyFont="1" applyBorder="1" applyAlignment="1">
      <alignment vertical="top"/>
    </xf>
    <xf numFmtId="0" fontId="7" fillId="0" borderId="18" xfId="0" applyFont="1" applyBorder="1" applyAlignment="1">
      <alignment horizontal="justify" vertical="center" wrapText="1"/>
    </xf>
    <xf numFmtId="0" fontId="6" fillId="0" borderId="18" xfId="0" applyFont="1" applyBorder="1" applyAlignment="1">
      <alignment horizontal="center"/>
    </xf>
    <xf numFmtId="0" fontId="6" fillId="0" borderId="0" xfId="0" applyFont="1" applyAlignment="1">
      <alignment horizontal="center" wrapText="1"/>
    </xf>
    <xf numFmtId="165" fontId="7" fillId="0" borderId="18" xfId="0" applyNumberFormat="1" applyFont="1" applyBorder="1"/>
    <xf numFmtId="165" fontId="7" fillId="0" borderId="19" xfId="0" applyNumberFormat="1" applyFont="1" applyBorder="1" applyProtection="1">
      <protection locked="0"/>
    </xf>
    <xf numFmtId="0" fontId="6" fillId="0" borderId="20" xfId="0" applyFont="1" applyBorder="1" applyAlignment="1">
      <alignment vertical="top"/>
    </xf>
    <xf numFmtId="0" fontId="7" fillId="0" borderId="21" xfId="0" applyFont="1" applyBorder="1" applyAlignment="1">
      <alignment horizontal="justify" vertical="center" wrapText="1"/>
    </xf>
    <xf numFmtId="0" fontId="6" fillId="0" borderId="21" xfId="0" applyFont="1" applyBorder="1" applyAlignment="1">
      <alignment horizontal="center"/>
    </xf>
    <xf numFmtId="3" fontId="6" fillId="0" borderId="21" xfId="0" applyNumberFormat="1" applyFont="1" applyBorder="1" applyAlignment="1">
      <alignment horizontal="center" wrapText="1"/>
    </xf>
    <xf numFmtId="166" fontId="7" fillId="0" borderId="21" xfId="0" applyNumberFormat="1" applyFont="1" applyBorder="1"/>
    <xf numFmtId="166" fontId="7" fillId="0" borderId="22" xfId="0" applyNumberFormat="1" applyFont="1" applyBorder="1" applyProtection="1">
      <protection locked="0"/>
    </xf>
    <xf numFmtId="0" fontId="7" fillId="0" borderId="0" xfId="0" applyFont="1" applyAlignment="1">
      <alignment horizontal="justify" vertical="center" wrapText="1"/>
    </xf>
    <xf numFmtId="166" fontId="7" fillId="0" borderId="9" xfId="0" applyNumberFormat="1" applyFont="1" applyBorder="1" applyProtection="1">
      <protection locked="0"/>
    </xf>
    <xf numFmtId="17" fontId="6" fillId="0" borderId="7" xfId="0" applyNumberFormat="1" applyFont="1" applyBorder="1" applyAlignment="1">
      <alignment vertical="top" wrapText="1"/>
    </xf>
    <xf numFmtId="3" fontId="6" fillId="0" borderId="8" xfId="0" applyNumberFormat="1" applyFont="1" applyBorder="1" applyAlignment="1">
      <alignment horizontal="center" wrapText="1"/>
    </xf>
    <xf numFmtId="166" fontId="2" fillId="3" borderId="12" xfId="0" applyNumberFormat="1" applyFont="1" applyFill="1" applyBorder="1" applyAlignment="1" applyProtection="1">
      <alignment vertical="top"/>
      <protection locked="0"/>
    </xf>
    <xf numFmtId="0" fontId="6" fillId="0" borderId="23" xfId="0" applyFont="1" applyBorder="1" applyAlignment="1">
      <alignment vertical="top" wrapText="1"/>
    </xf>
    <xf numFmtId="0" fontId="6" fillId="0" borderId="23" xfId="0" applyFont="1" applyBorder="1" applyAlignment="1">
      <alignment vertical="center" wrapText="1"/>
    </xf>
    <xf numFmtId="0" fontId="6" fillId="0" borderId="23" xfId="0" applyFont="1" applyBorder="1" applyAlignment="1">
      <alignment horizontal="center"/>
    </xf>
    <xf numFmtId="0" fontId="6" fillId="0" borderId="23" xfId="0" applyFont="1" applyBorder="1" applyAlignment="1">
      <alignment horizontal="center" wrapText="1"/>
    </xf>
    <xf numFmtId="165" fontId="7" fillId="0" borderId="23" xfId="0" applyNumberFormat="1" applyFont="1" applyBorder="1"/>
    <xf numFmtId="165" fontId="7" fillId="0" borderId="23" xfId="0" applyNumberFormat="1" applyFont="1" applyBorder="1" applyProtection="1">
      <protection locked="0"/>
    </xf>
    <xf numFmtId="0" fontId="9" fillId="0" borderId="24" xfId="0" applyFont="1" applyBorder="1"/>
    <xf numFmtId="0" fontId="2" fillId="2" borderId="25" xfId="0" applyFont="1" applyFill="1" applyBorder="1" applyAlignment="1">
      <alignment vertical="center"/>
    </xf>
    <xf numFmtId="0" fontId="10" fillId="2" borderId="25" xfId="0" applyFont="1" applyFill="1" applyBorder="1"/>
    <xf numFmtId="0" fontId="10" fillId="2" borderId="26" xfId="0" applyFont="1" applyFill="1" applyBorder="1"/>
    <xf numFmtId="49" fontId="7" fillId="0" borderId="27" xfId="0" applyNumberFormat="1" applyFont="1" applyBorder="1" applyAlignment="1" applyProtection="1">
      <alignment vertical="top" wrapText="1"/>
      <protection locked="0"/>
    </xf>
    <xf numFmtId="0" fontId="7" fillId="0" borderId="28" xfId="0" applyFont="1" applyBorder="1" applyAlignment="1" applyProtection="1">
      <alignment horizontal="center"/>
      <protection locked="0"/>
    </xf>
    <xf numFmtId="0" fontId="7" fillId="0" borderId="28" xfId="0" applyFont="1" applyBorder="1" applyAlignment="1" applyProtection="1">
      <alignment horizontal="center" wrapText="1"/>
      <protection locked="0"/>
    </xf>
    <xf numFmtId="166" fontId="7" fillId="0" borderId="28" xfId="0" applyNumberFormat="1" applyFont="1" applyBorder="1" applyAlignment="1">
      <alignment horizontal="right" wrapText="1"/>
    </xf>
    <xf numFmtId="166" fontId="7" fillId="0" borderId="29" xfId="1" applyNumberFormat="1" applyFont="1" applyBorder="1" applyAlignment="1" applyProtection="1">
      <alignment horizontal="right"/>
      <protection locked="0"/>
    </xf>
    <xf numFmtId="0" fontId="7" fillId="0" borderId="28" xfId="0" applyFont="1" applyBorder="1" applyAlignment="1" applyProtection="1">
      <alignment horizontal="left" vertical="center" wrapText="1"/>
      <protection locked="0"/>
    </xf>
    <xf numFmtId="4" fontId="7" fillId="0" borderId="0" xfId="0" applyNumberFormat="1" applyFont="1"/>
    <xf numFmtId="4" fontId="2" fillId="0" borderId="0" xfId="0" applyNumberFormat="1" applyFont="1" applyAlignment="1">
      <alignment vertical="center"/>
    </xf>
    <xf numFmtId="4" fontId="11" fillId="0" borderId="0" xfId="0" applyNumberFormat="1" applyFont="1"/>
    <xf numFmtId="0" fontId="7" fillId="0" borderId="0" xfId="0" applyFont="1"/>
    <xf numFmtId="49" fontId="7" fillId="0" borderId="30" xfId="0" applyNumberFormat="1" applyFont="1" applyBorder="1" applyAlignment="1" applyProtection="1">
      <alignment vertical="top" wrapText="1"/>
      <protection locked="0"/>
    </xf>
    <xf numFmtId="0" fontId="7" fillId="0" borderId="31" xfId="0" applyFont="1" applyBorder="1" applyAlignment="1" applyProtection="1">
      <alignment horizontal="left" vertical="center" wrapText="1"/>
      <protection locked="0"/>
    </xf>
    <xf numFmtId="0" fontId="7" fillId="0" borderId="31" xfId="0" applyFont="1" applyBorder="1" applyAlignment="1" applyProtection="1">
      <alignment horizontal="center" wrapText="1"/>
      <protection locked="0"/>
    </xf>
    <xf numFmtId="166" fontId="7" fillId="0" borderId="31" xfId="0" applyNumberFormat="1" applyFont="1" applyBorder="1" applyAlignment="1">
      <alignment horizontal="right" wrapText="1"/>
    </xf>
    <xf numFmtId="49" fontId="7" fillId="0" borderId="32" xfId="0" applyNumberFormat="1" applyFont="1" applyBorder="1" applyAlignment="1" applyProtection="1">
      <alignment vertical="top" wrapText="1"/>
      <protection locked="0"/>
    </xf>
    <xf numFmtId="0" fontId="7" fillId="0" borderId="28" xfId="0" applyFont="1" applyBorder="1" applyAlignment="1" applyProtection="1">
      <alignment vertical="center" wrapText="1"/>
      <protection locked="0"/>
    </xf>
    <xf numFmtId="3" fontId="7" fillId="0" borderId="28" xfId="0" applyNumberFormat="1" applyFont="1" applyBorder="1" applyAlignment="1" applyProtection="1">
      <alignment horizontal="center" wrapText="1"/>
      <protection locked="0"/>
    </xf>
    <xf numFmtId="166" fontId="7" fillId="0" borderId="28" xfId="1" applyNumberFormat="1" applyFont="1" applyBorder="1" applyAlignment="1" applyProtection="1">
      <alignment horizontal="right"/>
      <protection locked="0"/>
    </xf>
    <xf numFmtId="4" fontId="12" fillId="0" borderId="0" xfId="0" applyNumberFormat="1" applyFont="1"/>
    <xf numFmtId="166" fontId="7" fillId="0" borderId="0" xfId="0" applyNumberFormat="1" applyFont="1"/>
    <xf numFmtId="49" fontId="2" fillId="0" borderId="33" xfId="0" applyNumberFormat="1" applyFont="1" applyBorder="1" applyAlignment="1">
      <alignment vertical="top" wrapText="1"/>
    </xf>
    <xf numFmtId="166" fontId="2" fillId="2" borderId="35" xfId="1" applyNumberFormat="1" applyFont="1" applyFill="1" applyBorder="1" applyAlignment="1" applyProtection="1">
      <alignment horizontal="right" vertical="top"/>
      <protection locked="0"/>
    </xf>
    <xf numFmtId="49" fontId="2" fillId="0" borderId="0" xfId="0" applyNumberFormat="1" applyFont="1" applyAlignment="1">
      <alignment vertical="top" wrapText="1"/>
    </xf>
    <xf numFmtId="0" fontId="2" fillId="0" borderId="0" xfId="0" applyFont="1" applyAlignment="1">
      <alignment horizontal="left" vertical="center" wrapText="1"/>
    </xf>
    <xf numFmtId="0" fontId="2" fillId="0" borderId="0" xfId="0" applyFont="1" applyAlignment="1">
      <alignment horizontal="left" vertical="top" wrapText="1"/>
    </xf>
    <xf numFmtId="165" fontId="2" fillId="0" borderId="0" xfId="1" applyNumberFormat="1" applyFont="1" applyBorder="1" applyAlignment="1">
      <alignment horizontal="right" vertical="top"/>
    </xf>
    <xf numFmtId="0" fontId="2" fillId="2" borderId="25" xfId="0" applyFont="1" applyFill="1" applyBorder="1" applyAlignment="1">
      <alignment vertical="center" wrapText="1"/>
    </xf>
    <xf numFmtId="49" fontId="7" fillId="0" borderId="36" xfId="0" applyNumberFormat="1" applyFont="1" applyBorder="1" applyAlignment="1" applyProtection="1">
      <alignment vertical="top" wrapText="1"/>
      <protection locked="0"/>
    </xf>
    <xf numFmtId="0" fontId="7" fillId="0" borderId="37" xfId="0" applyFont="1" applyBorder="1" applyAlignment="1">
      <alignment horizontal="justify" vertical="center" wrapText="1"/>
    </xf>
    <xf numFmtId="166" fontId="7" fillId="0" borderId="14" xfId="0" applyNumberFormat="1" applyFont="1" applyBorder="1"/>
    <xf numFmtId="166" fontId="7" fillId="0" borderId="38" xfId="0" applyNumberFormat="1" applyFont="1" applyBorder="1" applyProtection="1">
      <protection hidden="1"/>
    </xf>
    <xf numFmtId="49" fontId="7" fillId="0" borderId="32" xfId="0" applyNumberFormat="1" applyFont="1" applyBorder="1" applyAlignment="1">
      <alignment vertical="top" wrapText="1"/>
    </xf>
    <xf numFmtId="0" fontId="7" fillId="0" borderId="39" xfId="0" applyFont="1" applyBorder="1" applyAlignment="1">
      <alignment horizontal="justify" vertical="center" wrapText="1"/>
    </xf>
    <xf numFmtId="0" fontId="6" fillId="0" borderId="14" xfId="0" applyFont="1" applyBorder="1" applyAlignment="1">
      <alignment horizontal="center" wrapText="1"/>
    </xf>
    <xf numFmtId="166" fontId="7" fillId="0" borderId="29" xfId="1" applyNumberFormat="1" applyFont="1" applyBorder="1" applyAlignment="1">
      <alignment horizontal="right"/>
    </xf>
    <xf numFmtId="49" fontId="7" fillId="0" borderId="40" xfId="0" applyNumberFormat="1" applyFont="1" applyBorder="1" applyAlignment="1">
      <alignment vertical="top" wrapText="1"/>
    </xf>
    <xf numFmtId="0" fontId="7" fillId="0" borderId="41" xfId="0" applyFont="1" applyBorder="1" applyAlignment="1">
      <alignment vertical="center" wrapText="1"/>
    </xf>
    <xf numFmtId="0" fontId="6" fillId="0" borderId="31" xfId="0" applyFont="1" applyBorder="1" applyAlignment="1">
      <alignment horizontal="center"/>
    </xf>
    <xf numFmtId="0" fontId="6" fillId="0" borderId="31" xfId="0" applyFont="1" applyBorder="1" applyAlignment="1">
      <alignment horizontal="center" wrapText="1"/>
    </xf>
    <xf numFmtId="166" fontId="7" fillId="0" borderId="42" xfId="1" applyNumberFormat="1" applyFont="1" applyBorder="1" applyAlignment="1">
      <alignment horizontal="right"/>
    </xf>
    <xf numFmtId="0" fontId="7" fillId="0" borderId="28" xfId="0" applyFont="1" applyBorder="1" applyAlignment="1">
      <alignment vertical="center" wrapText="1"/>
    </xf>
    <xf numFmtId="0" fontId="6" fillId="0" borderId="28" xfId="0" applyFont="1" applyBorder="1" applyAlignment="1">
      <alignment horizontal="center"/>
    </xf>
    <xf numFmtId="0" fontId="6" fillId="0" borderId="28" xfId="0" applyFont="1" applyBorder="1" applyAlignment="1">
      <alignment horizontal="center" wrapText="1"/>
    </xf>
    <xf numFmtId="49" fontId="2" fillId="0" borderId="43" xfId="0" applyNumberFormat="1" applyFont="1" applyBorder="1" applyAlignment="1">
      <alignment vertical="top" wrapText="1"/>
    </xf>
    <xf numFmtId="49" fontId="2" fillId="0" borderId="46" xfId="0" applyNumberFormat="1" applyFont="1" applyBorder="1" applyAlignment="1">
      <alignment vertical="top" wrapText="1"/>
    </xf>
    <xf numFmtId="166" fontId="2" fillId="0" borderId="47" xfId="1" applyNumberFormat="1" applyFont="1" applyBorder="1" applyAlignment="1" applyProtection="1">
      <alignment horizontal="right" vertical="top"/>
      <protection locked="0"/>
    </xf>
    <xf numFmtId="49" fontId="2" fillId="0" borderId="48" xfId="0" applyNumberFormat="1" applyFont="1" applyBorder="1" applyAlignment="1">
      <alignment vertical="top" wrapText="1"/>
    </xf>
    <xf numFmtId="166" fontId="2" fillId="0" borderId="49" xfId="1" applyNumberFormat="1" applyFont="1" applyBorder="1" applyAlignment="1" applyProtection="1">
      <alignment horizontal="right" vertical="top"/>
      <protection locked="0"/>
    </xf>
    <xf numFmtId="49" fontId="2" fillId="0" borderId="50" xfId="0" applyNumberFormat="1" applyFont="1" applyBorder="1" applyAlignment="1">
      <alignment vertical="top" wrapText="1"/>
    </xf>
    <xf numFmtId="166" fontId="2" fillId="0" borderId="52" xfId="1" applyNumberFormat="1" applyFont="1" applyBorder="1" applyAlignment="1" applyProtection="1">
      <alignment horizontal="right" vertical="top"/>
      <protection locked="0"/>
    </xf>
    <xf numFmtId="165" fontId="2" fillId="0" borderId="0" xfId="1" applyNumberFormat="1" applyFont="1" applyBorder="1" applyAlignment="1" applyProtection="1">
      <alignment horizontal="right" vertical="top"/>
      <protection locked="0"/>
    </xf>
    <xf numFmtId="49" fontId="7" fillId="0" borderId="0" xfId="0" applyNumberFormat="1" applyFont="1" applyAlignment="1">
      <alignment vertical="top"/>
    </xf>
    <xf numFmtId="0" fontId="7" fillId="0" borderId="0" xfId="0" applyFont="1" applyAlignment="1">
      <alignment vertical="center" wrapText="1"/>
    </xf>
    <xf numFmtId="166" fontId="2" fillId="2" borderId="45" xfId="1" applyNumberFormat="1" applyFont="1" applyFill="1" applyBorder="1" applyAlignment="1" applyProtection="1">
      <alignment horizontal="right"/>
      <protection locked="0"/>
    </xf>
    <xf numFmtId="166" fontId="7" fillId="2" borderId="47" xfId="1" applyNumberFormat="1" applyFont="1" applyFill="1" applyBorder="1" applyAlignment="1" applyProtection="1">
      <alignment horizontal="right"/>
      <protection locked="0"/>
    </xf>
    <xf numFmtId="166" fontId="2" fillId="2" borderId="52" xfId="1" applyNumberFormat="1" applyFont="1" applyFill="1" applyBorder="1" applyAlignment="1" applyProtection="1">
      <alignment horizontal="right"/>
      <protection locked="0"/>
    </xf>
    <xf numFmtId="0" fontId="7" fillId="0" borderId="0" xfId="0" applyFont="1" applyAlignment="1">
      <alignment horizontal="right"/>
    </xf>
    <xf numFmtId="4" fontId="7" fillId="0" borderId="0" xfId="0" applyNumberFormat="1" applyFont="1" applyAlignment="1">
      <alignment horizontal="right"/>
    </xf>
    <xf numFmtId="165" fontId="7" fillId="0" borderId="0" xfId="1" applyNumberFormat="1" applyFont="1" applyAlignment="1">
      <alignment horizontal="right"/>
    </xf>
    <xf numFmtId="0" fontId="2" fillId="0" borderId="8" xfId="0" applyFont="1" applyBorder="1" applyAlignment="1">
      <alignment horizontal="left" vertical="top" wrapText="1"/>
    </xf>
    <xf numFmtId="0" fontId="4" fillId="2" borderId="11" xfId="0" applyFont="1" applyFill="1" applyBorder="1" applyAlignment="1">
      <alignment vertical="top" wrapText="1"/>
    </xf>
    <xf numFmtId="0" fontId="4" fillId="3" borderId="11" xfId="0" applyFont="1" applyFill="1" applyBorder="1" applyAlignment="1">
      <alignment vertical="top" wrapText="1"/>
    </xf>
    <xf numFmtId="0" fontId="2" fillId="2" borderId="34" xfId="0" applyFont="1" applyFill="1" applyBorder="1" applyAlignment="1">
      <alignment horizontal="left" vertical="top" wrapText="1"/>
    </xf>
    <xf numFmtId="0" fontId="2" fillId="0" borderId="44" xfId="0" applyFont="1" applyBorder="1" applyAlignment="1">
      <alignment horizontal="left" vertical="top" wrapText="1"/>
    </xf>
    <xf numFmtId="0" fontId="2" fillId="0" borderId="45" xfId="0" applyFont="1" applyBorder="1" applyAlignment="1">
      <alignment horizontal="left" vertical="top" wrapText="1"/>
    </xf>
    <xf numFmtId="0" fontId="2" fillId="0" borderId="14" xfId="0" applyFont="1" applyBorder="1" applyAlignment="1">
      <alignment horizontal="left" vertical="top" wrapText="1"/>
    </xf>
    <xf numFmtId="0" fontId="2" fillId="0" borderId="51" xfId="0" applyFont="1" applyBorder="1" applyAlignment="1">
      <alignment horizontal="left" vertical="top" wrapText="1"/>
    </xf>
    <xf numFmtId="4" fontId="2" fillId="2" borderId="43" xfId="0" applyNumberFormat="1" applyFont="1" applyFill="1" applyBorder="1" applyAlignment="1">
      <alignment horizontal="left"/>
    </xf>
    <xf numFmtId="4" fontId="2" fillId="2" borderId="44" xfId="0" applyNumberFormat="1" applyFont="1" applyFill="1" applyBorder="1" applyAlignment="1">
      <alignment horizontal="left"/>
    </xf>
    <xf numFmtId="4" fontId="2" fillId="2" borderId="46" xfId="0" applyNumberFormat="1" applyFont="1" applyFill="1" applyBorder="1" applyAlignment="1">
      <alignment horizontal="left"/>
    </xf>
    <xf numFmtId="4" fontId="2" fillId="2" borderId="8" xfId="0" applyNumberFormat="1" applyFont="1" applyFill="1" applyBorder="1" applyAlignment="1">
      <alignment horizontal="left"/>
    </xf>
    <xf numFmtId="4" fontId="2" fillId="2" borderId="50" xfId="0" applyNumberFormat="1" applyFont="1" applyFill="1" applyBorder="1" applyAlignment="1">
      <alignment horizontal="left"/>
    </xf>
    <xf numFmtId="4" fontId="2" fillId="2" borderId="51" xfId="0" applyNumberFormat="1" applyFont="1" applyFill="1" applyBorder="1" applyAlignment="1">
      <alignment horizontal="left"/>
    </xf>
  </cellXfs>
  <cellStyles count="2">
    <cellStyle name="Normalno" xfId="0" builtinId="0"/>
    <cellStyle name="Zarez"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pageSetUpPr fitToPage="1"/>
  </sheetPr>
  <dimension ref="A1:I85"/>
  <sheetViews>
    <sheetView tabSelected="1" topLeftCell="A70" zoomScaleNormal="100" workbookViewId="0">
      <selection activeCell="I8" sqref="I8"/>
    </sheetView>
  </sheetViews>
  <sheetFormatPr defaultColWidth="11.44140625" defaultRowHeight="13.8" x14ac:dyDescent="0.3"/>
  <cols>
    <col min="1" max="1" width="5.5546875" style="116" customWidth="1"/>
    <col min="2" max="2" width="46.6640625" style="117" customWidth="1"/>
    <col min="3" max="3" width="8" style="121" customWidth="1"/>
    <col min="4" max="4" width="9.6640625" style="122" customWidth="1"/>
    <col min="5" max="5" width="15.6640625" style="123" customWidth="1"/>
    <col min="6" max="6" width="14.44140625" style="123" customWidth="1"/>
    <col min="7" max="7" width="11.44140625" style="71"/>
    <col min="8" max="16384" width="11.44140625" style="74"/>
  </cols>
  <sheetData>
    <row r="1" spans="1:9" s="9" customFormat="1" ht="26.25" customHeight="1" thickBot="1" x14ac:dyDescent="0.35">
      <c r="A1" s="1"/>
      <c r="B1" s="2" t="s">
        <v>140</v>
      </c>
      <c r="C1" s="3" t="s">
        <v>0</v>
      </c>
      <c r="D1" s="4" t="s">
        <v>1</v>
      </c>
      <c r="E1" s="5" t="s">
        <v>2</v>
      </c>
      <c r="F1" s="6" t="s">
        <v>3</v>
      </c>
      <c r="G1" s="7"/>
      <c r="H1" s="8"/>
      <c r="I1" s="8"/>
    </row>
    <row r="2" spans="1:9" s="9" customFormat="1" ht="15" customHeight="1" thickTop="1" x14ac:dyDescent="0.3">
      <c r="A2" s="10" t="s">
        <v>4</v>
      </c>
      <c r="B2" s="11" t="s">
        <v>5</v>
      </c>
      <c r="C2" s="12"/>
      <c r="D2" s="12"/>
      <c r="E2" s="12"/>
      <c r="F2" s="13"/>
      <c r="G2" s="7"/>
      <c r="H2" s="8"/>
      <c r="I2" s="8"/>
    </row>
    <row r="3" spans="1:9" s="9" customFormat="1" ht="179.4" x14ac:dyDescent="0.3">
      <c r="A3" s="14" t="s">
        <v>6</v>
      </c>
      <c r="B3" s="15" t="s">
        <v>7</v>
      </c>
      <c r="C3" s="16" t="s">
        <v>8</v>
      </c>
      <c r="D3" s="17">
        <v>1</v>
      </c>
      <c r="E3" s="18">
        <v>5000</v>
      </c>
      <c r="F3" s="19">
        <f>D3*E3</f>
        <v>5000</v>
      </c>
      <c r="G3" s="7"/>
      <c r="H3" s="8"/>
      <c r="I3" s="8"/>
    </row>
    <row r="4" spans="1:9" s="9" customFormat="1" ht="96.6" x14ac:dyDescent="0.3">
      <c r="A4" s="14" t="s">
        <v>9</v>
      </c>
      <c r="B4" s="15" t="s">
        <v>10</v>
      </c>
      <c r="C4" s="16" t="s">
        <v>8</v>
      </c>
      <c r="D4" s="17">
        <v>1</v>
      </c>
      <c r="E4" s="18">
        <v>2500</v>
      </c>
      <c r="F4" s="19">
        <f>D4*E4</f>
        <v>2500</v>
      </c>
      <c r="G4" s="7"/>
      <c r="H4" s="8"/>
      <c r="I4" s="8"/>
    </row>
    <row r="5" spans="1:9" s="9" customFormat="1" ht="15" customHeight="1" thickBot="1" x14ac:dyDescent="0.35">
      <c r="A5" s="20" t="s">
        <v>4</v>
      </c>
      <c r="B5" s="125" t="s">
        <v>11</v>
      </c>
      <c r="C5" s="125"/>
      <c r="D5" s="125"/>
      <c r="E5" s="125"/>
      <c r="F5" s="21">
        <f>SUM(F3:F4)</f>
        <v>7500</v>
      </c>
      <c r="G5" s="7"/>
      <c r="H5" s="8"/>
      <c r="I5" s="8"/>
    </row>
    <row r="6" spans="1:9" s="9" customFormat="1" ht="15" customHeight="1" thickTop="1" thickBot="1" x14ac:dyDescent="0.35">
      <c r="A6" s="22"/>
      <c r="B6" s="23"/>
      <c r="C6" s="24"/>
      <c r="D6" s="25"/>
      <c r="E6" s="26"/>
      <c r="F6" s="26"/>
      <c r="G6" s="7"/>
      <c r="H6" s="8"/>
      <c r="I6" s="8"/>
    </row>
    <row r="7" spans="1:9" s="9" customFormat="1" ht="15" customHeight="1" thickTop="1" x14ac:dyDescent="0.3">
      <c r="A7" s="10" t="s">
        <v>12</v>
      </c>
      <c r="B7" s="11" t="s">
        <v>13</v>
      </c>
      <c r="C7" s="12"/>
      <c r="D7" s="12"/>
      <c r="E7" s="12"/>
      <c r="F7" s="13"/>
      <c r="G7" s="7"/>
      <c r="H7" s="8"/>
      <c r="I7" s="8"/>
    </row>
    <row r="8" spans="1:9" s="29" customFormat="1" ht="84" customHeight="1" x14ac:dyDescent="0.3">
      <c r="A8" s="14" t="s">
        <v>14</v>
      </c>
      <c r="B8" s="15" t="s">
        <v>15</v>
      </c>
      <c r="C8" s="16" t="s">
        <v>16</v>
      </c>
      <c r="D8" s="17">
        <v>80</v>
      </c>
      <c r="E8" s="18">
        <v>8</v>
      </c>
      <c r="F8" s="19">
        <f>D8*E8</f>
        <v>640</v>
      </c>
      <c r="G8" s="27"/>
      <c r="H8" s="28"/>
      <c r="I8" s="28"/>
    </row>
    <row r="9" spans="1:9" s="29" customFormat="1" ht="70.95" customHeight="1" x14ac:dyDescent="0.3">
      <c r="A9" s="14" t="s">
        <v>17</v>
      </c>
      <c r="B9" s="15" t="s">
        <v>18</v>
      </c>
      <c r="C9" s="16" t="s">
        <v>19</v>
      </c>
      <c r="D9" s="17">
        <v>240</v>
      </c>
      <c r="E9" s="18">
        <v>19</v>
      </c>
      <c r="F9" s="19">
        <f>D9*E9</f>
        <v>4560</v>
      </c>
      <c r="G9" s="27"/>
      <c r="H9" s="28"/>
      <c r="I9" s="28"/>
    </row>
    <row r="10" spans="1:9" s="29" customFormat="1" ht="110.4" customHeight="1" x14ac:dyDescent="0.3">
      <c r="A10" s="14" t="s">
        <v>20</v>
      </c>
      <c r="B10" s="30" t="s">
        <v>21</v>
      </c>
      <c r="C10" s="16" t="s">
        <v>22</v>
      </c>
      <c r="D10" s="17">
        <v>6</v>
      </c>
      <c r="E10" s="18">
        <v>350</v>
      </c>
      <c r="F10" s="19">
        <f>D10*E10</f>
        <v>2100</v>
      </c>
      <c r="G10" s="27"/>
      <c r="H10" s="28"/>
      <c r="I10" s="28"/>
    </row>
    <row r="11" spans="1:9" s="29" customFormat="1" ht="87.6" customHeight="1" x14ac:dyDescent="0.3">
      <c r="A11" s="14" t="s">
        <v>23</v>
      </c>
      <c r="B11" s="30" t="s">
        <v>24</v>
      </c>
      <c r="C11" s="16" t="s">
        <v>22</v>
      </c>
      <c r="D11" s="17">
        <v>10</v>
      </c>
      <c r="E11" s="18">
        <v>175</v>
      </c>
      <c r="F11" s="19">
        <f>D11*E11</f>
        <v>1750</v>
      </c>
      <c r="G11" s="27"/>
      <c r="H11" s="28"/>
      <c r="I11" s="28"/>
    </row>
    <row r="12" spans="1:9" s="9" customFormat="1" ht="15" customHeight="1" thickBot="1" x14ac:dyDescent="0.35">
      <c r="A12" s="20" t="s">
        <v>12</v>
      </c>
      <c r="B12" s="125" t="s">
        <v>25</v>
      </c>
      <c r="C12" s="125"/>
      <c r="D12" s="125"/>
      <c r="E12" s="125"/>
      <c r="F12" s="21">
        <f>SUM(F8:F11)</f>
        <v>9050</v>
      </c>
      <c r="G12" s="7"/>
      <c r="H12" s="8"/>
      <c r="I12" s="8"/>
    </row>
    <row r="13" spans="1:9" s="9" customFormat="1" ht="15" customHeight="1" thickTop="1" thickBot="1" x14ac:dyDescent="0.35">
      <c r="A13" s="22"/>
      <c r="B13" s="23"/>
      <c r="C13" s="24"/>
      <c r="D13" s="25"/>
      <c r="E13" s="26"/>
      <c r="F13" s="26"/>
      <c r="G13" s="7"/>
      <c r="H13" s="8"/>
      <c r="I13" s="8"/>
    </row>
    <row r="14" spans="1:9" s="9" customFormat="1" ht="15" customHeight="1" thickTop="1" x14ac:dyDescent="0.3">
      <c r="A14" s="10" t="s">
        <v>26</v>
      </c>
      <c r="B14" s="11" t="s">
        <v>27</v>
      </c>
      <c r="C14" s="12"/>
      <c r="D14" s="12"/>
      <c r="E14" s="12"/>
      <c r="F14" s="31"/>
      <c r="G14" s="7"/>
      <c r="H14" s="8"/>
      <c r="I14" s="8"/>
    </row>
    <row r="15" spans="1:9" s="9" customFormat="1" ht="88.2" customHeight="1" x14ac:dyDescent="0.3">
      <c r="A15" s="32" t="s">
        <v>28</v>
      </c>
      <c r="B15" s="33" t="s">
        <v>29</v>
      </c>
      <c r="C15" s="34"/>
      <c r="D15" s="35"/>
      <c r="E15" s="36"/>
      <c r="F15" s="37"/>
      <c r="G15" s="7"/>
      <c r="H15" s="8"/>
      <c r="I15" s="8"/>
    </row>
    <row r="16" spans="1:9" s="9" customFormat="1" ht="98.4" customHeight="1" x14ac:dyDescent="0.3">
      <c r="A16" s="38"/>
      <c r="B16" s="39" t="s">
        <v>30</v>
      </c>
      <c r="C16" s="40"/>
      <c r="D16" s="41"/>
      <c r="E16" s="42"/>
      <c r="F16" s="43"/>
      <c r="G16" s="7"/>
      <c r="H16" s="8"/>
      <c r="I16" s="8"/>
    </row>
    <row r="17" spans="1:9" s="9" customFormat="1" ht="70.95" customHeight="1" x14ac:dyDescent="0.3">
      <c r="A17" s="38"/>
      <c r="B17" s="39" t="s">
        <v>31</v>
      </c>
      <c r="C17" s="40"/>
      <c r="D17" s="41"/>
      <c r="E17" s="42"/>
      <c r="F17" s="43"/>
      <c r="G17" s="7"/>
      <c r="H17" s="8"/>
      <c r="I17" s="8"/>
    </row>
    <row r="18" spans="1:9" s="9" customFormat="1" ht="116.4" customHeight="1" x14ac:dyDescent="0.3">
      <c r="A18" s="44"/>
      <c r="B18" s="45" t="s">
        <v>32</v>
      </c>
      <c r="C18" s="46" t="s">
        <v>33</v>
      </c>
      <c r="D18" s="47">
        <v>2000</v>
      </c>
      <c r="E18" s="48">
        <v>3.6</v>
      </c>
      <c r="F18" s="49">
        <f>D18*E18</f>
        <v>7200</v>
      </c>
      <c r="G18" s="7"/>
      <c r="H18" s="8"/>
      <c r="I18" s="8"/>
    </row>
    <row r="19" spans="1:9" s="9" customFormat="1" ht="85.95" customHeight="1" x14ac:dyDescent="0.3">
      <c r="A19" s="14" t="s">
        <v>34</v>
      </c>
      <c r="B19" s="50" t="s">
        <v>35</v>
      </c>
      <c r="C19" s="16" t="s">
        <v>33</v>
      </c>
      <c r="D19" s="47">
        <v>1400</v>
      </c>
      <c r="E19" s="18">
        <v>12</v>
      </c>
      <c r="F19" s="51">
        <f>D19*E19</f>
        <v>16800</v>
      </c>
      <c r="G19" s="7"/>
      <c r="H19" s="8"/>
      <c r="I19" s="8"/>
    </row>
    <row r="20" spans="1:9" s="9" customFormat="1" ht="138" x14ac:dyDescent="0.3">
      <c r="A20" s="14" t="s">
        <v>36</v>
      </c>
      <c r="B20" s="30" t="s">
        <v>37</v>
      </c>
      <c r="C20" s="16"/>
      <c r="D20" s="17"/>
      <c r="E20" s="18"/>
      <c r="F20" s="51"/>
      <c r="G20" s="7"/>
      <c r="H20" s="8"/>
      <c r="I20" s="8"/>
    </row>
    <row r="21" spans="1:9" s="9" customFormat="1" ht="165.6" x14ac:dyDescent="0.3">
      <c r="A21" s="14"/>
      <c r="B21" s="15" t="s">
        <v>39</v>
      </c>
      <c r="C21" s="16" t="s">
        <v>40</v>
      </c>
      <c r="D21" s="17">
        <v>2500</v>
      </c>
      <c r="E21" s="18">
        <v>18</v>
      </c>
      <c r="F21" s="51">
        <f t="shared" ref="F21:F37" si="0">D21*E21</f>
        <v>45000</v>
      </c>
      <c r="G21" s="7"/>
      <c r="H21" s="8"/>
      <c r="I21" s="8"/>
    </row>
    <row r="22" spans="1:9" s="9" customFormat="1" ht="110.4" x14ac:dyDescent="0.3">
      <c r="A22" s="14" t="s">
        <v>38</v>
      </c>
      <c r="B22" s="15" t="s">
        <v>42</v>
      </c>
      <c r="C22" s="16" t="s">
        <v>40</v>
      </c>
      <c r="D22" s="17">
        <v>1000</v>
      </c>
      <c r="E22" s="18">
        <v>23</v>
      </c>
      <c r="F22" s="51">
        <f t="shared" si="0"/>
        <v>23000</v>
      </c>
      <c r="G22" s="7"/>
      <c r="H22" s="8"/>
      <c r="I22" s="8"/>
    </row>
    <row r="23" spans="1:9" s="9" customFormat="1" ht="157.94999999999999" customHeight="1" x14ac:dyDescent="0.3">
      <c r="A23" s="14" t="s">
        <v>41</v>
      </c>
      <c r="B23" s="15" t="s">
        <v>44</v>
      </c>
      <c r="C23" s="16" t="s">
        <v>33</v>
      </c>
      <c r="D23" s="17">
        <v>1800</v>
      </c>
      <c r="E23" s="18">
        <v>2.5</v>
      </c>
      <c r="F23" s="51">
        <f t="shared" si="0"/>
        <v>4500</v>
      </c>
      <c r="G23" s="7"/>
      <c r="H23" s="8"/>
      <c r="I23" s="8"/>
    </row>
    <row r="24" spans="1:9" s="9" customFormat="1" ht="141.6" customHeight="1" x14ac:dyDescent="0.3">
      <c r="A24" s="14" t="s">
        <v>43</v>
      </c>
      <c r="B24" s="30" t="s">
        <v>46</v>
      </c>
      <c r="C24" s="16" t="s">
        <v>40</v>
      </c>
      <c r="D24" s="17">
        <v>350</v>
      </c>
      <c r="E24" s="18">
        <v>40</v>
      </c>
      <c r="F24" s="51">
        <f t="shared" si="0"/>
        <v>14000</v>
      </c>
      <c r="G24" s="7"/>
      <c r="H24" s="8"/>
      <c r="I24" s="8"/>
    </row>
    <row r="25" spans="1:9" s="9" customFormat="1" ht="139.94999999999999" customHeight="1" x14ac:dyDescent="0.3">
      <c r="A25" s="14" t="s">
        <v>45</v>
      </c>
      <c r="B25" s="30" t="s">
        <v>48</v>
      </c>
      <c r="C25" s="16" t="s">
        <v>40</v>
      </c>
      <c r="D25" s="17">
        <v>420</v>
      </c>
      <c r="E25" s="18">
        <v>40</v>
      </c>
      <c r="F25" s="51">
        <f t="shared" si="0"/>
        <v>16800</v>
      </c>
      <c r="G25" s="7"/>
      <c r="H25" s="8"/>
      <c r="I25" s="8"/>
    </row>
    <row r="26" spans="1:9" s="9" customFormat="1" ht="168" customHeight="1" x14ac:dyDescent="0.3">
      <c r="A26" s="14" t="s">
        <v>47</v>
      </c>
      <c r="B26" s="30" t="s">
        <v>50</v>
      </c>
      <c r="C26" s="46" t="s">
        <v>40</v>
      </c>
      <c r="D26" s="17">
        <v>630</v>
      </c>
      <c r="E26" s="18">
        <v>22.54</v>
      </c>
      <c r="F26" s="51">
        <f t="shared" si="0"/>
        <v>14200.199999999999</v>
      </c>
      <c r="G26" s="7"/>
      <c r="H26" s="8"/>
      <c r="I26" s="8"/>
    </row>
    <row r="27" spans="1:9" s="9" customFormat="1" ht="72" customHeight="1" x14ac:dyDescent="0.3">
      <c r="A27" s="14" t="s">
        <v>49</v>
      </c>
      <c r="B27" s="30" t="s">
        <v>52</v>
      </c>
      <c r="C27" s="16" t="s">
        <v>8</v>
      </c>
      <c r="D27" s="17">
        <v>1</v>
      </c>
      <c r="E27" s="18">
        <v>5200</v>
      </c>
      <c r="F27" s="51">
        <f t="shared" si="0"/>
        <v>5200</v>
      </c>
      <c r="G27" s="7"/>
      <c r="H27" s="8"/>
      <c r="I27" s="8"/>
    </row>
    <row r="28" spans="1:9" s="9" customFormat="1" ht="72" customHeight="1" x14ac:dyDescent="0.3">
      <c r="A28" s="14" t="s">
        <v>51</v>
      </c>
      <c r="B28" s="30" t="s">
        <v>54</v>
      </c>
      <c r="C28" s="16" t="s">
        <v>55</v>
      </c>
      <c r="D28" s="17">
        <v>340</v>
      </c>
      <c r="E28" s="18">
        <v>2</v>
      </c>
      <c r="F28" s="51">
        <f t="shared" si="0"/>
        <v>680</v>
      </c>
      <c r="G28" s="7"/>
      <c r="H28" s="8"/>
      <c r="I28" s="8"/>
    </row>
    <row r="29" spans="1:9" s="29" customFormat="1" ht="140.4" customHeight="1" x14ac:dyDescent="0.3">
      <c r="A29" s="14" t="s">
        <v>53</v>
      </c>
      <c r="B29" s="30" t="s">
        <v>57</v>
      </c>
      <c r="C29" s="16" t="s">
        <v>55</v>
      </c>
      <c r="D29" s="17">
        <v>340</v>
      </c>
      <c r="E29" s="18">
        <v>2.6</v>
      </c>
      <c r="F29" s="51">
        <f t="shared" si="0"/>
        <v>884</v>
      </c>
      <c r="G29" s="27"/>
      <c r="H29" s="28"/>
      <c r="I29" s="28"/>
    </row>
    <row r="30" spans="1:9" s="29" customFormat="1" ht="184.2" customHeight="1" x14ac:dyDescent="0.3">
      <c r="A30" s="14" t="s">
        <v>56</v>
      </c>
      <c r="B30" s="30" t="s">
        <v>59</v>
      </c>
      <c r="C30" s="16" t="s">
        <v>19</v>
      </c>
      <c r="D30" s="17">
        <v>100</v>
      </c>
      <c r="E30" s="18">
        <v>38</v>
      </c>
      <c r="F30" s="51">
        <f t="shared" si="0"/>
        <v>3800</v>
      </c>
      <c r="G30" s="27"/>
      <c r="H30" s="28"/>
      <c r="I30" s="28"/>
    </row>
    <row r="31" spans="1:9" s="29" customFormat="1" ht="153.6" customHeight="1" x14ac:dyDescent="0.3">
      <c r="A31" s="14" t="s">
        <v>58</v>
      </c>
      <c r="B31" s="30" t="s">
        <v>61</v>
      </c>
      <c r="C31" s="16" t="s">
        <v>16</v>
      </c>
      <c r="D31" s="17">
        <v>80</v>
      </c>
      <c r="E31" s="18">
        <v>28</v>
      </c>
      <c r="F31" s="51">
        <f t="shared" si="0"/>
        <v>2240</v>
      </c>
      <c r="G31" s="27"/>
      <c r="H31" s="28"/>
      <c r="I31" s="28"/>
    </row>
    <row r="32" spans="1:9" s="29" customFormat="1" ht="86.4" customHeight="1" x14ac:dyDescent="0.3">
      <c r="A32" s="14" t="s">
        <v>60</v>
      </c>
      <c r="B32" s="30" t="s">
        <v>63</v>
      </c>
      <c r="C32" s="16" t="s">
        <v>22</v>
      </c>
      <c r="D32" s="17">
        <v>6</v>
      </c>
      <c r="E32" s="18">
        <f>258+25+68+315</f>
        <v>666</v>
      </c>
      <c r="F32" s="51">
        <f t="shared" si="0"/>
        <v>3996</v>
      </c>
      <c r="G32" s="27"/>
      <c r="H32" s="28"/>
      <c r="I32" s="28"/>
    </row>
    <row r="33" spans="1:9" s="29" customFormat="1" ht="72" customHeight="1" x14ac:dyDescent="0.3">
      <c r="A33" s="14" t="s">
        <v>62</v>
      </c>
      <c r="B33" s="30" t="s">
        <v>65</v>
      </c>
      <c r="C33" s="16" t="s">
        <v>16</v>
      </c>
      <c r="D33" s="17">
        <v>100</v>
      </c>
      <c r="E33" s="18">
        <v>11.5</v>
      </c>
      <c r="F33" s="51">
        <f t="shared" si="0"/>
        <v>1150</v>
      </c>
      <c r="G33" s="27"/>
      <c r="H33" s="28"/>
      <c r="I33" s="28"/>
    </row>
    <row r="34" spans="1:9" s="29" customFormat="1" ht="33" customHeight="1" x14ac:dyDescent="0.3">
      <c r="A34" s="52" t="s">
        <v>64</v>
      </c>
      <c r="B34" s="30" t="s">
        <v>67</v>
      </c>
      <c r="C34" s="16" t="s">
        <v>16</v>
      </c>
      <c r="D34" s="17">
        <v>100</v>
      </c>
      <c r="E34" s="18">
        <v>12.5</v>
      </c>
      <c r="F34" s="51">
        <f t="shared" si="0"/>
        <v>1250</v>
      </c>
      <c r="G34" s="27"/>
      <c r="H34" s="28"/>
      <c r="I34" s="28"/>
    </row>
    <row r="35" spans="1:9" s="29" customFormat="1" ht="57.6" customHeight="1" x14ac:dyDescent="0.3">
      <c r="A35" s="14" t="s">
        <v>66</v>
      </c>
      <c r="B35" s="30" t="s">
        <v>69</v>
      </c>
      <c r="C35" s="16" t="s">
        <v>16</v>
      </c>
      <c r="D35" s="17">
        <v>100</v>
      </c>
      <c r="E35" s="18">
        <v>5.2</v>
      </c>
      <c r="F35" s="51">
        <f t="shared" si="0"/>
        <v>520</v>
      </c>
      <c r="G35" s="27"/>
      <c r="H35" s="28"/>
      <c r="I35" s="28"/>
    </row>
    <row r="36" spans="1:9" s="9" customFormat="1" ht="57" customHeight="1" x14ac:dyDescent="0.3">
      <c r="A36" s="14" t="s">
        <v>68</v>
      </c>
      <c r="B36" s="15" t="s">
        <v>71</v>
      </c>
      <c r="C36" s="16" t="s">
        <v>40</v>
      </c>
      <c r="D36" s="53">
        <v>3400</v>
      </c>
      <c r="E36" s="18">
        <v>6.5</v>
      </c>
      <c r="F36" s="51">
        <f t="shared" si="0"/>
        <v>22100</v>
      </c>
      <c r="G36" s="7"/>
      <c r="H36" s="8"/>
      <c r="I36" s="8"/>
    </row>
    <row r="37" spans="1:9" s="9" customFormat="1" ht="59.4" customHeight="1" x14ac:dyDescent="0.3">
      <c r="A37" s="52" t="s">
        <v>70</v>
      </c>
      <c r="B37" s="30" t="s">
        <v>72</v>
      </c>
      <c r="C37" s="16" t="s">
        <v>73</v>
      </c>
      <c r="D37" s="17">
        <v>1</v>
      </c>
      <c r="E37" s="18">
        <v>3900</v>
      </c>
      <c r="F37" s="51">
        <f t="shared" si="0"/>
        <v>3900</v>
      </c>
      <c r="G37" s="7"/>
      <c r="H37" s="8"/>
      <c r="I37" s="8"/>
    </row>
    <row r="38" spans="1:9" s="9" customFormat="1" ht="14.4" thickBot="1" x14ac:dyDescent="0.35">
      <c r="A38" s="20" t="s">
        <v>26</v>
      </c>
      <c r="B38" s="126" t="s">
        <v>74</v>
      </c>
      <c r="C38" s="126"/>
      <c r="D38" s="126"/>
      <c r="E38" s="126"/>
      <c r="F38" s="54">
        <f>SUM(F15:F37)</f>
        <v>187220.2</v>
      </c>
      <c r="G38" s="7"/>
      <c r="H38" s="8"/>
      <c r="I38" s="8"/>
    </row>
    <row r="39" spans="1:9" s="9" customFormat="1" ht="15" thickTop="1" thickBot="1" x14ac:dyDescent="0.35">
      <c r="A39" s="55"/>
      <c r="B39" s="56"/>
      <c r="C39" s="57"/>
      <c r="D39" s="58"/>
      <c r="E39" s="59"/>
      <c r="F39" s="60"/>
      <c r="G39" s="7"/>
      <c r="H39" s="8"/>
      <c r="I39" s="8"/>
    </row>
    <row r="40" spans="1:9" s="9" customFormat="1" ht="15" thickTop="1" x14ac:dyDescent="0.3">
      <c r="A40" s="10" t="s">
        <v>75</v>
      </c>
      <c r="B40" s="11" t="s">
        <v>76</v>
      </c>
      <c r="C40" s="12"/>
      <c r="D40" s="12"/>
      <c r="E40" s="12"/>
      <c r="F40" s="31"/>
      <c r="G40" s="7"/>
      <c r="H40" s="8"/>
      <c r="I40" s="8"/>
    </row>
    <row r="41" spans="1:9" s="9" customFormat="1" ht="69.75" customHeight="1" x14ac:dyDescent="0.3">
      <c r="A41" s="14" t="s">
        <v>77</v>
      </c>
      <c r="B41" s="15" t="s">
        <v>78</v>
      </c>
      <c r="C41" s="16" t="s">
        <v>16</v>
      </c>
      <c r="D41" s="17">
        <v>156</v>
      </c>
      <c r="E41" s="18">
        <v>23.5</v>
      </c>
      <c r="F41" s="51">
        <f>D41*E41</f>
        <v>3666</v>
      </c>
      <c r="G41" s="7"/>
      <c r="H41" s="8"/>
      <c r="I41" s="8"/>
    </row>
    <row r="42" spans="1:9" s="9" customFormat="1" ht="123.75" customHeight="1" x14ac:dyDescent="0.3">
      <c r="A42" s="14" t="s">
        <v>79</v>
      </c>
      <c r="B42" s="15" t="s">
        <v>80</v>
      </c>
      <c r="C42" s="16"/>
      <c r="D42" s="17"/>
      <c r="E42" s="18"/>
      <c r="F42" s="51"/>
      <c r="G42" s="7"/>
      <c r="H42" s="8"/>
      <c r="I42" s="8"/>
    </row>
    <row r="43" spans="1:9" s="9" customFormat="1" ht="12.75" customHeight="1" x14ac:dyDescent="0.3">
      <c r="A43" s="14"/>
      <c r="B43" s="15" t="s">
        <v>81</v>
      </c>
      <c r="C43" s="16" t="s">
        <v>22</v>
      </c>
      <c r="D43" s="17">
        <v>1</v>
      </c>
      <c r="E43" s="18">
        <v>1100</v>
      </c>
      <c r="F43" s="51">
        <f t="shared" ref="F43:F50" si="1">D43*E43</f>
        <v>1100</v>
      </c>
      <c r="G43" s="7"/>
      <c r="H43" s="8"/>
      <c r="I43" s="8"/>
    </row>
    <row r="44" spans="1:9" s="9" customFormat="1" ht="14.25" customHeight="1" x14ac:dyDescent="0.3">
      <c r="A44" s="14"/>
      <c r="B44" s="15" t="s">
        <v>82</v>
      </c>
      <c r="C44" s="16" t="s">
        <v>22</v>
      </c>
      <c r="D44" s="17">
        <v>1</v>
      </c>
      <c r="E44" s="18">
        <v>1340</v>
      </c>
      <c r="F44" s="51">
        <f t="shared" si="1"/>
        <v>1340</v>
      </c>
      <c r="G44" s="7"/>
      <c r="H44" s="8"/>
      <c r="I44" s="8"/>
    </row>
    <row r="45" spans="1:9" s="9" customFormat="1" ht="12.75" customHeight="1" x14ac:dyDescent="0.3">
      <c r="A45" s="14"/>
      <c r="B45" s="15" t="s">
        <v>83</v>
      </c>
      <c r="C45" s="16" t="s">
        <v>22</v>
      </c>
      <c r="D45" s="17">
        <v>1</v>
      </c>
      <c r="E45" s="18">
        <v>1410</v>
      </c>
      <c r="F45" s="51">
        <f t="shared" si="1"/>
        <v>1410</v>
      </c>
      <c r="G45" s="7"/>
      <c r="H45" s="8"/>
      <c r="I45" s="8"/>
    </row>
    <row r="46" spans="1:9" s="9" customFormat="1" ht="12.75" customHeight="1" x14ac:dyDescent="0.3">
      <c r="A46" s="14"/>
      <c r="B46" s="15" t="s">
        <v>84</v>
      </c>
      <c r="C46" s="16" t="s">
        <v>22</v>
      </c>
      <c r="D46" s="17">
        <v>5</v>
      </c>
      <c r="E46" s="18">
        <v>950</v>
      </c>
      <c r="F46" s="51">
        <f t="shared" si="1"/>
        <v>4750</v>
      </c>
      <c r="G46" s="7"/>
      <c r="H46" s="8"/>
      <c r="I46" s="8"/>
    </row>
    <row r="47" spans="1:9" s="9" customFormat="1" ht="108.6" customHeight="1" x14ac:dyDescent="0.3">
      <c r="A47" s="14" t="s">
        <v>85</v>
      </c>
      <c r="B47" s="15" t="s">
        <v>86</v>
      </c>
      <c r="C47" s="16" t="s">
        <v>16</v>
      </c>
      <c r="D47" s="17">
        <v>47</v>
      </c>
      <c r="E47" s="18">
        <v>85.54</v>
      </c>
      <c r="F47" s="51">
        <f t="shared" si="1"/>
        <v>4020.38</v>
      </c>
      <c r="G47" s="7"/>
      <c r="H47" s="8"/>
      <c r="I47" s="8"/>
    </row>
    <row r="48" spans="1:9" s="9" customFormat="1" ht="115.95" customHeight="1" x14ac:dyDescent="0.3">
      <c r="A48" s="14" t="s">
        <v>87</v>
      </c>
      <c r="B48" s="15" t="s">
        <v>88</v>
      </c>
      <c r="C48" s="16" t="s">
        <v>16</v>
      </c>
      <c r="D48" s="17">
        <v>75</v>
      </c>
      <c r="E48" s="18">
        <v>65</v>
      </c>
      <c r="F48" s="51">
        <f t="shared" si="1"/>
        <v>4875</v>
      </c>
      <c r="G48" s="7"/>
      <c r="H48" s="8"/>
      <c r="I48" s="8"/>
    </row>
    <row r="49" spans="1:9" s="9" customFormat="1" ht="112.2" customHeight="1" x14ac:dyDescent="0.3">
      <c r="A49" s="14" t="s">
        <v>89</v>
      </c>
      <c r="B49" s="15" t="s">
        <v>90</v>
      </c>
      <c r="C49" s="16" t="s">
        <v>22</v>
      </c>
      <c r="D49" s="17">
        <v>5</v>
      </c>
      <c r="E49" s="18">
        <v>1150</v>
      </c>
      <c r="F49" s="51">
        <f t="shared" si="1"/>
        <v>5750</v>
      </c>
      <c r="G49" s="7"/>
      <c r="H49" s="8"/>
      <c r="I49" s="8"/>
    </row>
    <row r="50" spans="1:9" s="9" customFormat="1" ht="126" customHeight="1" x14ac:dyDescent="0.3">
      <c r="A50" s="14" t="s">
        <v>91</v>
      </c>
      <c r="B50" s="30" t="s">
        <v>92</v>
      </c>
      <c r="C50" s="16" t="s">
        <v>16</v>
      </c>
      <c r="D50" s="53">
        <v>53</v>
      </c>
      <c r="E50" s="18">
        <v>140.09</v>
      </c>
      <c r="F50" s="51">
        <f t="shared" si="1"/>
        <v>7424.77</v>
      </c>
      <c r="G50" s="7"/>
      <c r="H50" s="8"/>
      <c r="I50" s="8"/>
    </row>
    <row r="51" spans="1:9" s="9" customFormat="1" ht="14.4" thickBot="1" x14ac:dyDescent="0.35">
      <c r="A51" s="20" t="s">
        <v>75</v>
      </c>
      <c r="B51" s="126" t="s">
        <v>93</v>
      </c>
      <c r="C51" s="126"/>
      <c r="D51" s="126"/>
      <c r="E51" s="126"/>
      <c r="F51" s="54">
        <f>SUM(F41:F50)</f>
        <v>34336.15</v>
      </c>
      <c r="G51" s="7"/>
      <c r="H51" s="8"/>
      <c r="I51" s="8"/>
    </row>
    <row r="52" spans="1:9" s="9" customFormat="1" ht="15" thickTop="1" thickBot="1" x14ac:dyDescent="0.35">
      <c r="A52" s="55"/>
      <c r="B52" s="56"/>
      <c r="C52" s="57"/>
      <c r="D52" s="58"/>
      <c r="E52" s="59"/>
      <c r="F52" s="60"/>
      <c r="G52" s="7"/>
      <c r="H52" s="8"/>
      <c r="I52" s="8"/>
    </row>
    <row r="53" spans="1:9" s="9" customFormat="1" ht="15" customHeight="1" thickTop="1" x14ac:dyDescent="0.3">
      <c r="A53" s="61" t="s">
        <v>94</v>
      </c>
      <c r="B53" s="62" t="s">
        <v>95</v>
      </c>
      <c r="C53" s="63"/>
      <c r="D53" s="63"/>
      <c r="E53" s="63"/>
      <c r="F53" s="64"/>
      <c r="G53" s="7"/>
      <c r="H53" s="8"/>
      <c r="I53" s="8"/>
    </row>
    <row r="54" spans="1:9" s="9" customFormat="1" ht="158.4" customHeight="1" x14ac:dyDescent="0.3">
      <c r="A54" s="65" t="s">
        <v>96</v>
      </c>
      <c r="B54" s="30" t="s">
        <v>97</v>
      </c>
      <c r="C54" s="66" t="s">
        <v>98</v>
      </c>
      <c r="D54" s="67">
        <v>27</v>
      </c>
      <c r="E54" s="68">
        <v>180</v>
      </c>
      <c r="F54" s="69">
        <f t="shared" ref="F54:F65" si="2">D54*E54</f>
        <v>4860</v>
      </c>
      <c r="G54" s="7"/>
      <c r="H54" s="8"/>
      <c r="I54" s="8"/>
    </row>
    <row r="55" spans="1:9" s="9" customFormat="1" ht="130.94999999999999" customHeight="1" x14ac:dyDescent="0.3">
      <c r="A55" s="65" t="s">
        <v>99</v>
      </c>
      <c r="B55" s="30" t="s">
        <v>100</v>
      </c>
      <c r="C55" s="66" t="s">
        <v>98</v>
      </c>
      <c r="D55" s="67">
        <v>92</v>
      </c>
      <c r="E55" s="68">
        <v>92</v>
      </c>
      <c r="F55" s="69">
        <f t="shared" si="2"/>
        <v>8464</v>
      </c>
      <c r="G55" s="7"/>
      <c r="H55" s="8"/>
      <c r="I55" s="8"/>
    </row>
    <row r="56" spans="1:9" s="9" customFormat="1" ht="194.4" customHeight="1" x14ac:dyDescent="0.3">
      <c r="A56" s="65" t="s">
        <v>101</v>
      </c>
      <c r="B56" s="70" t="s">
        <v>102</v>
      </c>
      <c r="C56" s="66" t="s">
        <v>98</v>
      </c>
      <c r="D56" s="67">
        <v>109.5</v>
      </c>
      <c r="E56" s="68">
        <v>300</v>
      </c>
      <c r="F56" s="69">
        <f t="shared" si="2"/>
        <v>32850</v>
      </c>
      <c r="G56" s="71"/>
      <c r="H56" s="8"/>
      <c r="I56" s="8"/>
    </row>
    <row r="57" spans="1:9" s="9" customFormat="1" ht="111.6" customHeight="1" x14ac:dyDescent="0.3">
      <c r="A57" s="65" t="s">
        <v>103</v>
      </c>
      <c r="B57" s="70" t="s">
        <v>104</v>
      </c>
      <c r="C57" s="66" t="s">
        <v>98</v>
      </c>
      <c r="D57" s="67">
        <v>109.5</v>
      </c>
      <c r="E57" s="68">
        <v>114.82</v>
      </c>
      <c r="F57" s="69">
        <f t="shared" si="2"/>
        <v>12572.789999999999</v>
      </c>
      <c r="G57" s="7"/>
      <c r="H57" s="72"/>
      <c r="I57" s="73"/>
    </row>
    <row r="58" spans="1:9" ht="119.4" customHeight="1" x14ac:dyDescent="0.3">
      <c r="A58" s="65" t="s">
        <v>105</v>
      </c>
      <c r="B58" s="70" t="s">
        <v>106</v>
      </c>
      <c r="C58" s="66" t="s">
        <v>98</v>
      </c>
      <c r="D58" s="67">
        <v>20</v>
      </c>
      <c r="E58" s="68">
        <v>280</v>
      </c>
      <c r="F58" s="69">
        <f t="shared" si="2"/>
        <v>5600</v>
      </c>
      <c r="H58" s="71"/>
      <c r="I58" s="71"/>
    </row>
    <row r="59" spans="1:9" ht="42.75" customHeight="1" x14ac:dyDescent="0.3">
      <c r="A59" s="65" t="s">
        <v>107</v>
      </c>
      <c r="B59" s="70" t="s">
        <v>108</v>
      </c>
      <c r="C59" s="66" t="s">
        <v>109</v>
      </c>
      <c r="D59" s="67">
        <v>58</v>
      </c>
      <c r="E59" s="68">
        <v>50</v>
      </c>
      <c r="F59" s="69">
        <f t="shared" si="2"/>
        <v>2900</v>
      </c>
      <c r="H59" s="71"/>
      <c r="I59" s="71"/>
    </row>
    <row r="60" spans="1:9" ht="73.95" customHeight="1" x14ac:dyDescent="0.3">
      <c r="A60" s="75" t="s">
        <v>110</v>
      </c>
      <c r="B60" s="76" t="s">
        <v>111</v>
      </c>
      <c r="C60" s="77" t="s">
        <v>112</v>
      </c>
      <c r="D60" s="77">
        <v>1405</v>
      </c>
      <c r="E60" s="78">
        <v>1.6</v>
      </c>
      <c r="F60" s="69">
        <f t="shared" si="2"/>
        <v>2248</v>
      </c>
    </row>
    <row r="61" spans="1:9" ht="118.2" customHeight="1" x14ac:dyDescent="0.3">
      <c r="A61" s="79" t="s">
        <v>113</v>
      </c>
      <c r="B61" s="80" t="s">
        <v>114</v>
      </c>
      <c r="C61" s="66" t="s">
        <v>16</v>
      </c>
      <c r="D61" s="81">
        <v>174</v>
      </c>
      <c r="E61" s="82">
        <v>144</v>
      </c>
      <c r="F61" s="69">
        <f t="shared" si="2"/>
        <v>25056</v>
      </c>
      <c r="G61" s="83"/>
    </row>
    <row r="62" spans="1:9" ht="72.599999999999994" customHeight="1" x14ac:dyDescent="0.3">
      <c r="A62" s="79" t="s">
        <v>115</v>
      </c>
      <c r="B62" s="80" t="s">
        <v>116</v>
      </c>
      <c r="C62" s="66" t="s">
        <v>16</v>
      </c>
      <c r="D62" s="81">
        <v>159.5</v>
      </c>
      <c r="E62" s="82">
        <v>7.1999999999999993</v>
      </c>
      <c r="F62" s="69">
        <f t="shared" si="2"/>
        <v>1148.3999999999999</v>
      </c>
    </row>
    <row r="63" spans="1:9" ht="123.6" customHeight="1" x14ac:dyDescent="0.3">
      <c r="A63" s="79" t="s">
        <v>117</v>
      </c>
      <c r="B63" s="80" t="s">
        <v>118</v>
      </c>
      <c r="C63" s="66" t="s">
        <v>98</v>
      </c>
      <c r="D63" s="81">
        <v>46</v>
      </c>
      <c r="E63" s="82">
        <v>240</v>
      </c>
      <c r="F63" s="69">
        <f t="shared" si="2"/>
        <v>11040</v>
      </c>
      <c r="H63" s="84"/>
    </row>
    <row r="64" spans="1:9" ht="43.5" customHeight="1" x14ac:dyDescent="0.3">
      <c r="A64" s="79" t="s">
        <v>119</v>
      </c>
      <c r="B64" s="80" t="s">
        <v>120</v>
      </c>
      <c r="C64" s="66" t="s">
        <v>22</v>
      </c>
      <c r="D64" s="81">
        <v>29</v>
      </c>
      <c r="E64" s="82">
        <v>150</v>
      </c>
      <c r="F64" s="69">
        <f t="shared" si="2"/>
        <v>4350</v>
      </c>
    </row>
    <row r="65" spans="1:6" ht="45.6" customHeight="1" thickBot="1" x14ac:dyDescent="0.35">
      <c r="A65" s="79" t="s">
        <v>121</v>
      </c>
      <c r="B65" s="80" t="s">
        <v>122</v>
      </c>
      <c r="C65" s="66" t="s">
        <v>112</v>
      </c>
      <c r="D65" s="81">
        <v>3800</v>
      </c>
      <c r="E65" s="82">
        <v>1.8</v>
      </c>
      <c r="F65" s="69">
        <f t="shared" si="2"/>
        <v>6840</v>
      </c>
    </row>
    <row r="66" spans="1:6" ht="15" customHeight="1" thickTop="1" thickBot="1" x14ac:dyDescent="0.35">
      <c r="A66" s="85" t="s">
        <v>94</v>
      </c>
      <c r="B66" s="127" t="s">
        <v>123</v>
      </c>
      <c r="C66" s="127"/>
      <c r="D66" s="127"/>
      <c r="E66" s="127"/>
      <c r="F66" s="86">
        <f>SUM(F54:F65)</f>
        <v>117929.19</v>
      </c>
    </row>
    <row r="67" spans="1:6" ht="15" customHeight="1" thickTop="1" thickBot="1" x14ac:dyDescent="0.35">
      <c r="A67" s="87"/>
      <c r="B67" s="88"/>
      <c r="C67" s="89"/>
      <c r="D67" s="89"/>
      <c r="E67" s="89"/>
      <c r="F67" s="90"/>
    </row>
    <row r="68" spans="1:6" ht="15" customHeight="1" thickTop="1" x14ac:dyDescent="0.3">
      <c r="A68" s="61" t="s">
        <v>124</v>
      </c>
      <c r="B68" s="91" t="s">
        <v>125</v>
      </c>
      <c r="C68" s="63"/>
      <c r="D68" s="63"/>
      <c r="E68" s="63"/>
      <c r="F68" s="64"/>
    </row>
    <row r="69" spans="1:6" ht="115.2" customHeight="1" x14ac:dyDescent="0.3">
      <c r="A69" s="92" t="s">
        <v>126</v>
      </c>
      <c r="B69" s="93" t="s">
        <v>127</v>
      </c>
      <c r="C69" s="16" t="s">
        <v>16</v>
      </c>
      <c r="D69" s="17">
        <v>12</v>
      </c>
      <c r="E69" s="94">
        <v>368.9</v>
      </c>
      <c r="F69" s="95">
        <f>D69*E69</f>
        <v>4426.7999999999993</v>
      </c>
    </row>
    <row r="70" spans="1:6" ht="87.6" customHeight="1" x14ac:dyDescent="0.3">
      <c r="A70" s="96" t="s">
        <v>128</v>
      </c>
      <c r="B70" s="97" t="s">
        <v>129</v>
      </c>
      <c r="C70" s="34" t="s">
        <v>22</v>
      </c>
      <c r="D70" s="98">
        <v>8</v>
      </c>
      <c r="E70" s="94">
        <v>368.9</v>
      </c>
      <c r="F70" s="99">
        <f>D70*E70</f>
        <v>2951.2</v>
      </c>
    </row>
    <row r="71" spans="1:6" ht="99" customHeight="1" x14ac:dyDescent="0.3">
      <c r="A71" s="100" t="s">
        <v>130</v>
      </c>
      <c r="B71" s="101" t="s">
        <v>131</v>
      </c>
      <c r="C71" s="102" t="s">
        <v>22</v>
      </c>
      <c r="D71" s="103">
        <v>29</v>
      </c>
      <c r="E71" s="94">
        <v>368.9</v>
      </c>
      <c r="F71" s="104">
        <f>D71*E71</f>
        <v>10698.099999999999</v>
      </c>
    </row>
    <row r="72" spans="1:6" ht="31.95" customHeight="1" thickBot="1" x14ac:dyDescent="0.35">
      <c r="A72" s="96" t="s">
        <v>132</v>
      </c>
      <c r="B72" s="105" t="s">
        <v>133</v>
      </c>
      <c r="C72" s="106" t="s">
        <v>8</v>
      </c>
      <c r="D72" s="107">
        <v>1</v>
      </c>
      <c r="E72" s="82">
        <v>2500</v>
      </c>
      <c r="F72" s="99">
        <f>D72*E72</f>
        <v>2500</v>
      </c>
    </row>
    <row r="73" spans="1:6" ht="20.100000000000001" customHeight="1" thickTop="1" thickBot="1" x14ac:dyDescent="0.35">
      <c r="A73" s="85" t="s">
        <v>124</v>
      </c>
      <c r="B73" s="127" t="s">
        <v>134</v>
      </c>
      <c r="C73" s="127"/>
      <c r="D73" s="127"/>
      <c r="E73" s="127"/>
      <c r="F73" s="86">
        <f>SUM(F69:F72)</f>
        <v>20576.099999999999</v>
      </c>
    </row>
    <row r="74" spans="1:6" ht="18" customHeight="1" thickTop="1" thickBot="1" x14ac:dyDescent="0.35">
      <c r="A74" s="87"/>
      <c r="B74" s="88"/>
      <c r="C74" s="89"/>
      <c r="D74" s="89"/>
      <c r="E74" s="89"/>
      <c r="F74" s="90"/>
    </row>
    <row r="75" spans="1:6" ht="18" customHeight="1" x14ac:dyDescent="0.3">
      <c r="A75" s="108"/>
      <c r="B75" s="128" t="s">
        <v>135</v>
      </c>
      <c r="C75" s="128"/>
      <c r="D75" s="128"/>
      <c r="E75" s="128"/>
      <c r="F75" s="129"/>
    </row>
    <row r="76" spans="1:6" ht="18" customHeight="1" x14ac:dyDescent="0.3">
      <c r="A76" s="109" t="s">
        <v>4</v>
      </c>
      <c r="B76" s="124" t="s">
        <v>5</v>
      </c>
      <c r="C76" s="124"/>
      <c r="D76" s="124"/>
      <c r="E76" s="124"/>
      <c r="F76" s="110">
        <f>F5</f>
        <v>7500</v>
      </c>
    </row>
    <row r="77" spans="1:6" ht="18" customHeight="1" x14ac:dyDescent="0.3">
      <c r="A77" s="109" t="s">
        <v>12</v>
      </c>
      <c r="B77" s="124" t="s">
        <v>13</v>
      </c>
      <c r="C77" s="124"/>
      <c r="D77" s="124"/>
      <c r="E77" s="124"/>
      <c r="F77" s="110">
        <f>F12</f>
        <v>9050</v>
      </c>
    </row>
    <row r="78" spans="1:6" ht="18" customHeight="1" x14ac:dyDescent="0.3">
      <c r="A78" s="109" t="s">
        <v>26</v>
      </c>
      <c r="B78" s="124" t="s">
        <v>27</v>
      </c>
      <c r="C78" s="124"/>
      <c r="D78" s="124"/>
      <c r="E78" s="124"/>
      <c r="F78" s="110">
        <f>F38</f>
        <v>187220.2</v>
      </c>
    </row>
    <row r="79" spans="1:6" ht="18" customHeight="1" x14ac:dyDescent="0.3">
      <c r="A79" s="109" t="s">
        <v>75</v>
      </c>
      <c r="B79" s="124" t="s">
        <v>76</v>
      </c>
      <c r="C79" s="124"/>
      <c r="D79" s="124"/>
      <c r="E79" s="124"/>
      <c r="F79" s="110">
        <f>F51</f>
        <v>34336.15</v>
      </c>
    </row>
    <row r="80" spans="1:6" ht="18" customHeight="1" x14ac:dyDescent="0.3">
      <c r="A80" s="111" t="s">
        <v>94</v>
      </c>
      <c r="B80" s="130" t="s">
        <v>136</v>
      </c>
      <c r="C80" s="130"/>
      <c r="D80" s="130"/>
      <c r="E80" s="130"/>
      <c r="F80" s="112">
        <f>F66</f>
        <v>117929.19</v>
      </c>
    </row>
    <row r="81" spans="1:6" ht="18" customHeight="1" thickBot="1" x14ac:dyDescent="0.35">
      <c r="A81" s="113" t="s">
        <v>124</v>
      </c>
      <c r="B81" s="131" t="s">
        <v>125</v>
      </c>
      <c r="C81" s="131"/>
      <c r="D81" s="131"/>
      <c r="E81" s="131"/>
      <c r="F81" s="114">
        <f>F73</f>
        <v>20576.099999999999</v>
      </c>
    </row>
    <row r="82" spans="1:6" ht="18" customHeight="1" thickBot="1" x14ac:dyDescent="0.35">
      <c r="A82" s="87"/>
      <c r="B82" s="88"/>
      <c r="C82" s="89"/>
      <c r="D82" s="89"/>
      <c r="E82" s="89"/>
      <c r="F82" s="115"/>
    </row>
    <row r="83" spans="1:6" ht="18" customHeight="1" x14ac:dyDescent="0.3">
      <c r="C83" s="132" t="s">
        <v>137</v>
      </c>
      <c r="D83" s="133"/>
      <c r="E83" s="133"/>
      <c r="F83" s="118">
        <f>SUM(F76:F81)</f>
        <v>376611.64</v>
      </c>
    </row>
    <row r="84" spans="1:6" ht="18" customHeight="1" x14ac:dyDescent="0.3">
      <c r="C84" s="134" t="s">
        <v>138</v>
      </c>
      <c r="D84" s="135"/>
      <c r="E84" s="135"/>
      <c r="F84" s="119">
        <f>F83*0.25</f>
        <v>94152.91</v>
      </c>
    </row>
    <row r="85" spans="1:6" ht="18" customHeight="1" thickBot="1" x14ac:dyDescent="0.35">
      <c r="C85" s="136" t="s">
        <v>139</v>
      </c>
      <c r="D85" s="137"/>
      <c r="E85" s="137"/>
      <c r="F85" s="120">
        <f>SUM(F83:F84)</f>
        <v>470764.55000000005</v>
      </c>
    </row>
  </sheetData>
  <mergeCells count="16">
    <mergeCell ref="B80:E80"/>
    <mergeCell ref="B81:E81"/>
    <mergeCell ref="C83:E83"/>
    <mergeCell ref="C84:E84"/>
    <mergeCell ref="C85:E85"/>
    <mergeCell ref="B79:E79"/>
    <mergeCell ref="B5:E5"/>
    <mergeCell ref="B12:E12"/>
    <mergeCell ref="B38:E38"/>
    <mergeCell ref="B51:E51"/>
    <mergeCell ref="B66:E66"/>
    <mergeCell ref="B73:E73"/>
    <mergeCell ref="B75:F75"/>
    <mergeCell ref="B76:E76"/>
    <mergeCell ref="B77:E77"/>
    <mergeCell ref="B78:E78"/>
  </mergeCells>
  <pageMargins left="0.25" right="0.25" top="0.75" bottom="0.75" header="0.3" footer="0.3"/>
  <pageSetup paperSize="9" fitToHeight="0" orientation="portrait" horizontalDpi="4294967293" verticalDpi="4294967293"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Sheet1</vt:lpstr>
      <vt:lpstr>Sheet1!Podrucje_ispisa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Valentina Valent</dc:creator>
  <cp:lastModifiedBy>JURA BBŽ</cp:lastModifiedBy>
  <dcterms:created xsi:type="dcterms:W3CDTF">2025-11-12T14:53:10Z</dcterms:created>
  <dcterms:modified xsi:type="dcterms:W3CDTF">2025-11-14T13:44:54Z</dcterms:modified>
</cp:coreProperties>
</file>